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276" documentId="8_{922CB767-54EA-4497-8F94-6931070D90F8}" xr6:coauthVersionLast="47" xr6:coauthVersionMax="47" xr10:uidLastSave="{1BF15791-FA36-4D02-AFEF-5C9B12F2DA3E}"/>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<sst xmlns="http://schemas.openxmlformats.org/spreadsheetml/2006/main" count="4772" uniqueCount="2246">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</sst>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99" t="s">
        <v>49</v>
      </c>
      <c r="AA1" s="699"/>
      <c r="AB1" s="699"/>
      <c r="AC1" s="699"/>
      <c r="AD1" s="699" t="str">
        <f>IF(基本情報入力シート!G18="","",基本情報入力シート!G18)</f>
        <v>東京都</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2245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12</v>
      </c>
      <c r="C6" s="719"/>
      <c r="D6" s="719"/>
      <c r="E6" s="719"/>
      <c r="F6" s="719"/>
      <c r="G6" s="719"/>
      <c r="H6" s="715" t="str">
        <f>IF(基本情報入力シート!M22="","",基本情報入力シート!M22)</f>
        <v>○○ケアサービス</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11</v>
      </c>
      <c r="C7" s="710"/>
      <c r="D7" s="710"/>
      <c r="E7" s="710"/>
      <c r="F7" s="710"/>
      <c r="G7" s="710"/>
      <c r="H7" s="720" t="str">
        <f>IF(基本情報入力シート!M23="","",基本情報入力シート!M23)</f>
        <v>○○ケアサービス</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51</v>
      </c>
      <c r="C8" s="704"/>
      <c r="D8" s="704"/>
      <c r="E8" s="704"/>
      <c r="F8" s="704"/>
      <c r="G8" s="704"/>
      <c r="H8" s="68" t="s">
        <v>17</v>
      </c>
      <c r="I8" s="711" t="str">
        <f>IF(基本情報入力シート!AC24="－","",基本情報入力シート!AC24)</f>
        <v>100－1000</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東京都千代田区１－１－１－</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○○ビル○○号室</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12</v>
      </c>
      <c r="C11" s="714"/>
      <c r="D11" s="714"/>
      <c r="E11" s="714"/>
      <c r="F11" s="714"/>
      <c r="G11" s="714"/>
      <c r="H11" s="715" t="str">
        <f>IF(基本情報入力シート!M29="","",基本情報入力シート!M29)</f>
        <v>コウロウ　タロウ</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52</v>
      </c>
      <c r="C12" s="706"/>
      <c r="D12" s="706"/>
      <c r="E12" s="706"/>
      <c r="F12" s="706"/>
      <c r="G12" s="706"/>
      <c r="H12" s="700" t="str">
        <f>IF(基本情報入力シート!M30="","",基本情報入力シート!M30)</f>
        <v>厚労　太郎</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31</v>
      </c>
      <c r="C13" s="726"/>
      <c r="D13" s="726"/>
      <c r="E13" s="726"/>
      <c r="F13" s="726"/>
      <c r="G13" s="726"/>
      <c r="H13" s="712" t="s">
        <v>32</v>
      </c>
      <c r="I13" s="712"/>
      <c r="J13" s="712"/>
      <c r="K13" s="709"/>
      <c r="L13" s="666" t="str">
        <f>IF(基本情報入力シート!M31="","",基本情報入力シート!M31)</f>
        <v>000-0000-0000</v>
      </c>
      <c r="M13" s="666"/>
      <c r="N13" s="666"/>
      <c r="O13" s="666"/>
      <c r="P13" s="666"/>
      <c r="Q13" s="666"/>
      <c r="R13" s="666"/>
      <c r="S13" s="666"/>
      <c r="T13" s="666"/>
      <c r="U13" s="666"/>
      <c r="V13" s="726" t="s">
        <v>34</v>
      </c>
      <c r="W13" s="726"/>
      <c r="X13" s="726"/>
      <c r="Y13" s="726"/>
      <c r="Z13" s="666" t="str">
        <f>IF(基本情報入力シート!M32="","",基本情報入力シート!M32)</f>
        <v>aaa@aaa.com</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55</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56</v>
      </c>
      <c r="C18" s="664" t="s">
        <v>57</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37213038</v>
      </c>
      <c r="X18" s="643"/>
      <c r="Y18" s="643"/>
      <c r="Z18" s="643"/>
      <c r="AA18" s="643"/>
      <c r="AB18" s="644"/>
      <c r="AC18" s="88" t="s">
        <v>58</v>
      </c>
      <c r="AD18" s="37" t="s">
        <v>59</v>
      </c>
      <c r="AE18" s="681" t="str">
        <f>IF(H7="", "", IFERROR(IF(W20&gt;=W18,"○","×"),""))</f>
        <v>○</v>
      </c>
      <c r="AF18" s="38"/>
      <c r="AG18" s="38"/>
      <c r="AH18" s="38"/>
      <c r="AI18" s="38"/>
      <c r="AJ18" s="38"/>
      <c r="AK18" s="38"/>
      <c r="AL18" s="38"/>
      <c r="AM18" s="38"/>
      <c r="AN18" s="38"/>
      <c r="AO18" s="38"/>
      <c r="AP18" s="38"/>
      <c r="AQ18" s="727" t="s">
        <v>60</v>
      </c>
      <c r="AR18" s="728"/>
      <c r="AS18" s="728"/>
      <c r="AT18" s="728"/>
      <c r="AU18" s="728"/>
      <c r="AV18" s="728"/>
      <c r="AW18" s="728"/>
      <c r="AX18" s="728"/>
      <c r="AY18" s="728"/>
      <c r="AZ18" s="728"/>
      <c r="BA18" s="728"/>
      <c r="BB18" s="728"/>
      <c r="BC18" s="728"/>
      <c r="BD18" s="728"/>
      <c r="BE18" s="729"/>
    </row>
    <row r="19" spans="1:57" ht="23.25" customHeight="1" thickBot="1">
      <c r="A19" s="38"/>
      <c r="B19" s="461"/>
      <c r="C19" s="685" t="s">
        <v>2172</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13513217</v>
      </c>
      <c r="X19" s="643"/>
      <c r="Y19" s="643"/>
      <c r="Z19" s="643"/>
      <c r="AA19" s="643"/>
      <c r="AB19" s="686"/>
      <c r="AC19" s="458" t="s">
        <v>58</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38" t="s">
        <v>2174</v>
      </c>
      <c r="D20" s="638"/>
      <c r="E20" s="638"/>
      <c r="F20" s="638"/>
      <c r="G20" s="638"/>
      <c r="H20" s="638"/>
      <c r="I20" s="638"/>
      <c r="J20" s="638"/>
      <c r="K20" s="638"/>
      <c r="L20" s="638"/>
      <c r="M20" s="638"/>
      <c r="N20" s="638"/>
      <c r="O20" s="638"/>
      <c r="P20" s="638"/>
      <c r="Q20" s="638"/>
      <c r="R20" s="638"/>
      <c r="S20" s="638"/>
      <c r="T20" s="638"/>
      <c r="U20" s="638"/>
      <c r="V20" s="638"/>
      <c r="W20" s="747">
        <v>65500000</v>
      </c>
      <c r="X20" s="748"/>
      <c r="Y20" s="748"/>
      <c r="Z20" s="748"/>
      <c r="AA20" s="748"/>
      <c r="AB20" s="749"/>
      <c r="AC20" s="90" t="s">
        <v>58</v>
      </c>
      <c r="AD20" s="37" t="s">
        <v>59</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2181</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38" t="s">
        <v>2182</v>
      </c>
      <c r="D23" s="638"/>
      <c r="E23" s="638"/>
      <c r="F23" s="638"/>
      <c r="G23" s="638"/>
      <c r="H23" s="638"/>
      <c r="I23" s="638"/>
      <c r="J23" s="638"/>
      <c r="K23" s="638"/>
      <c r="L23" s="638"/>
      <c r="M23" s="638"/>
      <c r="N23" s="638"/>
      <c r="O23" s="638"/>
      <c r="P23" s="691"/>
      <c r="Q23" s="692">
        <f>W19</f>
        <v>13513217</v>
      </c>
      <c r="R23" s="693"/>
      <c r="S23" s="693"/>
      <c r="T23" s="693"/>
      <c r="U23" s="693"/>
      <c r="V23" s="693"/>
      <c r="W23" s="462" t="s">
        <v>58</v>
      </c>
      <c r="X23" s="37" t="s">
        <v>59</v>
      </c>
      <c r="Y23" s="694" t="str">
        <f>IFERROR(IF(Q23&lt;=0,"",IF(Q24&gt;=Q23,"○","×")),"")</f>
        <v>×</v>
      </c>
      <c r="Z23" s="37" t="s">
        <v>59</v>
      </c>
      <c r="AA23" s="681" t="str">
        <f>IFERROR(IF(Y23="×",IF(Q26&gt;=Q23,"○","×"),""),"")</f>
        <v>○</v>
      </c>
      <c r="AB23" s="38"/>
      <c r="AC23" s="38"/>
      <c r="AD23" s="38"/>
      <c r="AE23" s="38"/>
      <c r="AF23" s="38"/>
      <c r="AG23" s="38"/>
      <c r="AH23" s="38"/>
      <c r="AI23" s="38"/>
      <c r="AJ23" s="38"/>
      <c r="AK23" s="38"/>
      <c r="AL23" s="96"/>
      <c r="AM23" s="97"/>
    </row>
    <row r="24" spans="1:57" ht="21.95" customHeight="1" thickBot="1">
      <c r="A24" s="38"/>
      <c r="B24" s="87" t="s">
        <v>2177</v>
      </c>
      <c r="C24" s="638" t="s">
        <v>2183</v>
      </c>
      <c r="D24" s="638"/>
      <c r="E24" s="638"/>
      <c r="F24" s="638"/>
      <c r="G24" s="638"/>
      <c r="H24" s="638"/>
      <c r="I24" s="638"/>
      <c r="J24" s="638"/>
      <c r="K24" s="638"/>
      <c r="L24" s="638"/>
      <c r="M24" s="638"/>
      <c r="N24" s="638"/>
      <c r="O24" s="638"/>
      <c r="P24" s="691"/>
      <c r="Q24" s="696">
        <v>10000000</v>
      </c>
      <c r="R24" s="697"/>
      <c r="S24" s="697"/>
      <c r="T24" s="697"/>
      <c r="U24" s="697"/>
      <c r="V24" s="698"/>
      <c r="W24" s="462" t="s">
        <v>58</v>
      </c>
      <c r="X24" s="37" t="s">
        <v>59</v>
      </c>
      <c r="Y24" s="695"/>
      <c r="Z24" s="37"/>
      <c r="AA24" s="682"/>
      <c r="AB24" s="38"/>
      <c r="AC24" s="38"/>
      <c r="AD24" s="38"/>
      <c r="AE24" s="38"/>
      <c r="AF24" s="38"/>
      <c r="AG24" s="38"/>
      <c r="AH24" s="38"/>
      <c r="AI24" s="38"/>
      <c r="AJ24" s="38"/>
      <c r="AK24" s="38"/>
      <c r="AL24" s="96"/>
      <c r="AM24" s="97"/>
    </row>
    <row r="25" spans="1:57" ht="21.95" customHeight="1" thickBot="1">
      <c r="A25" s="38"/>
      <c r="B25" s="87" t="s">
        <v>2178</v>
      </c>
      <c r="C25" s="638" t="s">
        <v>2179</v>
      </c>
      <c r="D25" s="638"/>
      <c r="E25" s="638"/>
      <c r="F25" s="638"/>
      <c r="G25" s="638"/>
      <c r="H25" s="638"/>
      <c r="I25" s="638"/>
      <c r="J25" s="638"/>
      <c r="K25" s="638"/>
      <c r="L25" s="638"/>
      <c r="M25" s="638"/>
      <c r="N25" s="638"/>
      <c r="O25" s="638"/>
      <c r="P25" s="691"/>
      <c r="Q25" s="696">
        <v>4000000</v>
      </c>
      <c r="R25" s="697"/>
      <c r="S25" s="697"/>
      <c r="T25" s="697"/>
      <c r="U25" s="697"/>
      <c r="V25" s="698"/>
      <c r="W25" s="462" t="s">
        <v>58</v>
      </c>
      <c r="X25" s="38"/>
      <c r="Y25" s="38"/>
      <c r="Z25" s="37"/>
      <c r="AA25" s="682"/>
      <c r="AB25" s="38"/>
      <c r="AC25" s="38"/>
      <c r="AD25" s="38"/>
      <c r="AE25" s="38"/>
      <c r="AF25" s="38"/>
      <c r="AG25" s="38"/>
      <c r="AH25" s="38"/>
      <c r="AI25" s="38"/>
      <c r="AJ25" s="38"/>
      <c r="AK25" s="38"/>
      <c r="AL25" s="96"/>
      <c r="AM25" s="97"/>
    </row>
    <row r="26" spans="1:57" ht="21.95" customHeight="1" thickBot="1">
      <c r="A26" s="38"/>
      <c r="B26" s="87" t="s">
        <v>2180</v>
      </c>
      <c r="C26" s="638" t="s">
        <v>2235</v>
      </c>
      <c r="D26" s="638"/>
      <c r="E26" s="638"/>
      <c r="F26" s="638"/>
      <c r="G26" s="638"/>
      <c r="H26" s="638"/>
      <c r="I26" s="638"/>
      <c r="J26" s="638"/>
      <c r="K26" s="638"/>
      <c r="L26" s="638"/>
      <c r="M26" s="638"/>
      <c r="N26" s="638"/>
      <c r="O26" s="638"/>
      <c r="P26" s="638"/>
      <c r="Q26" s="639">
        <f>Q24+Q25</f>
        <v>14000000</v>
      </c>
      <c r="R26" s="640"/>
      <c r="S26" s="640"/>
      <c r="T26" s="640"/>
      <c r="U26" s="640"/>
      <c r="V26" s="641"/>
      <c r="W26" s="463" t="s">
        <v>58</v>
      </c>
      <c r="X26" s="38"/>
      <c r="Y26" s="38"/>
      <c r="Z26" s="38" t="s">
        <v>59</v>
      </c>
      <c r="AA26" s="683"/>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73" t="s">
        <v>65</v>
      </c>
      <c r="D31" s="773"/>
      <c r="E31" s="773"/>
      <c r="F31" s="773"/>
      <c r="G31" s="773"/>
      <c r="H31" s="773"/>
      <c r="I31" s="773"/>
      <c r="J31" s="773"/>
      <c r="K31" s="773"/>
      <c r="L31" s="773"/>
      <c r="M31" s="773"/>
      <c r="N31" s="773"/>
      <c r="O31" s="773"/>
      <c r="P31" s="774"/>
      <c r="Q31" s="678">
        <f>Q32-Q33-Q34</f>
        <v>34500000</v>
      </c>
      <c r="R31" s="679"/>
      <c r="S31" s="679"/>
      <c r="T31" s="679"/>
      <c r="U31" s="679"/>
      <c r="V31" s="680"/>
      <c r="W31" s="107" t="s">
        <v>58</v>
      </c>
      <c r="X31" s="108" t="s">
        <v>59</v>
      </c>
      <c r="Y31" s="681" t="str">
        <f>IF(H7="", "", IF(Q35="","",IF(Q31="","",IF(Q31&gt;=Q35,"○","×"))))</f>
        <v>○</v>
      </c>
      <c r="Z31" s="109"/>
      <c r="AA31" s="103"/>
      <c r="AB31" s="103"/>
      <c r="AC31" s="103"/>
      <c r="AD31" s="105"/>
      <c r="AE31" s="105"/>
      <c r="AF31" s="105"/>
      <c r="AG31" s="105"/>
      <c r="AH31" s="105"/>
      <c r="AI31" s="105"/>
      <c r="AJ31" s="105"/>
      <c r="AK31" s="105"/>
      <c r="AL31" s="38"/>
      <c r="AM31" s="38"/>
      <c r="AN31" s="38"/>
      <c r="AO31" s="38"/>
      <c r="AP31" s="38"/>
      <c r="AQ31" s="764" t="s">
        <v>66</v>
      </c>
      <c r="AR31" s="765"/>
      <c r="AS31" s="765"/>
      <c r="AT31" s="765"/>
      <c r="AU31" s="765"/>
      <c r="AV31" s="765"/>
      <c r="AW31" s="765"/>
      <c r="AX31" s="765"/>
      <c r="AY31" s="765"/>
      <c r="AZ31" s="765"/>
      <c r="BA31" s="765"/>
      <c r="BB31" s="765"/>
      <c r="BC31" s="765"/>
      <c r="BD31" s="765"/>
      <c r="BE31" s="766"/>
    </row>
    <row r="32" spans="1:57" ht="18.75" customHeight="1" thickBot="1">
      <c r="A32" s="38"/>
      <c r="B32" s="684"/>
      <c r="C32" s="671" t="s">
        <v>67</v>
      </c>
      <c r="D32" s="671"/>
      <c r="E32" s="671"/>
      <c r="F32" s="671"/>
      <c r="G32" s="671"/>
      <c r="H32" s="671"/>
      <c r="I32" s="671"/>
      <c r="J32" s="671"/>
      <c r="K32" s="671"/>
      <c r="L32" s="671"/>
      <c r="M32" s="671"/>
      <c r="N32" s="671"/>
      <c r="O32" s="671"/>
      <c r="P32" s="672"/>
      <c r="Q32" s="675">
        <v>100000000</v>
      </c>
      <c r="R32" s="676"/>
      <c r="S32" s="676"/>
      <c r="T32" s="676"/>
      <c r="U32" s="676"/>
      <c r="V32" s="677"/>
      <c r="W32" s="107" t="s">
        <v>58</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68</v>
      </c>
      <c r="D33" s="673"/>
      <c r="E33" s="673"/>
      <c r="F33" s="673"/>
      <c r="G33" s="673"/>
      <c r="H33" s="673"/>
      <c r="I33" s="673"/>
      <c r="J33" s="673"/>
      <c r="K33" s="673"/>
      <c r="L33" s="673"/>
      <c r="M33" s="673"/>
      <c r="N33" s="673"/>
      <c r="O33" s="673"/>
      <c r="P33" s="674"/>
      <c r="Q33" s="678">
        <f>W20</f>
        <v>65500000</v>
      </c>
      <c r="R33" s="679"/>
      <c r="S33" s="679"/>
      <c r="T33" s="679"/>
      <c r="U33" s="679"/>
      <c r="V33" s="680"/>
      <c r="W33" s="107" t="s">
        <v>58</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2184</v>
      </c>
      <c r="D34" s="673"/>
      <c r="E34" s="673"/>
      <c r="F34" s="673"/>
      <c r="G34" s="673"/>
      <c r="H34" s="673"/>
      <c r="I34" s="673"/>
      <c r="J34" s="673"/>
      <c r="K34" s="673"/>
      <c r="L34" s="673"/>
      <c r="M34" s="673"/>
      <c r="N34" s="673"/>
      <c r="O34" s="673"/>
      <c r="P34" s="674"/>
      <c r="Q34" s="832">
        <v>0</v>
      </c>
      <c r="R34" s="833"/>
      <c r="S34" s="833"/>
      <c r="T34" s="833"/>
      <c r="U34" s="833"/>
      <c r="V34" s="834"/>
      <c r="W34" s="107" t="s">
        <v>58</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61</v>
      </c>
      <c r="C35" s="751" t="s">
        <v>69</v>
      </c>
      <c r="D35" s="752"/>
      <c r="E35" s="752"/>
      <c r="F35" s="752"/>
      <c r="G35" s="752"/>
      <c r="H35" s="752"/>
      <c r="I35" s="752"/>
      <c r="J35" s="752"/>
      <c r="K35" s="752"/>
      <c r="L35" s="752"/>
      <c r="M35" s="752"/>
      <c r="N35" s="752"/>
      <c r="O35" s="752"/>
      <c r="P35" s="752"/>
      <c r="Q35" s="678">
        <f>Q36-Q37-Q38-Q39-Q40</f>
        <v>9950000</v>
      </c>
      <c r="R35" s="679"/>
      <c r="S35" s="679"/>
      <c r="T35" s="679"/>
      <c r="U35" s="679"/>
      <c r="V35" s="680"/>
      <c r="W35" s="111" t="s">
        <v>58</v>
      </c>
      <c r="X35" s="108" t="s">
        <v>59</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70</v>
      </c>
      <c r="D36" s="762"/>
      <c r="E36" s="762"/>
      <c r="F36" s="762"/>
      <c r="G36" s="762"/>
      <c r="H36" s="762"/>
      <c r="I36" s="762"/>
      <c r="J36" s="762"/>
      <c r="K36" s="762"/>
      <c r="L36" s="762"/>
      <c r="M36" s="762"/>
      <c r="N36" s="762"/>
      <c r="O36" s="762"/>
      <c r="P36" s="763"/>
      <c r="Q36" s="741">
        <v>60800000</v>
      </c>
      <c r="R36" s="742"/>
      <c r="S36" s="742"/>
      <c r="T36" s="742"/>
      <c r="U36" s="742"/>
      <c r="V36" s="743"/>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71</v>
      </c>
      <c r="D37" s="762"/>
      <c r="E37" s="762"/>
      <c r="F37" s="762"/>
      <c r="G37" s="762"/>
      <c r="H37" s="762"/>
      <c r="I37" s="762"/>
      <c r="J37" s="762"/>
      <c r="K37" s="762"/>
      <c r="L37" s="762"/>
      <c r="M37" s="762"/>
      <c r="N37" s="762"/>
      <c r="O37" s="762"/>
      <c r="P37" s="763"/>
      <c r="Q37" s="741">
        <v>50000000</v>
      </c>
      <c r="R37" s="742"/>
      <c r="S37" s="742"/>
      <c r="T37" s="742"/>
      <c r="U37" s="742"/>
      <c r="V37" s="743"/>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2185</v>
      </c>
      <c r="D38" s="818"/>
      <c r="E38" s="818"/>
      <c r="F38" s="818"/>
      <c r="G38" s="818"/>
      <c r="H38" s="818"/>
      <c r="I38" s="818"/>
      <c r="J38" s="818"/>
      <c r="K38" s="818"/>
      <c r="L38" s="818"/>
      <c r="M38" s="818"/>
      <c r="N38" s="818"/>
      <c r="O38" s="818"/>
      <c r="P38" s="819"/>
      <c r="Q38" s="738">
        <v>200000</v>
      </c>
      <c r="R38" s="739"/>
      <c r="S38" s="739"/>
      <c r="T38" s="739"/>
      <c r="U38" s="739"/>
      <c r="V38" s="740"/>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2186</v>
      </c>
      <c r="D39" s="736"/>
      <c r="E39" s="736"/>
      <c r="F39" s="736"/>
      <c r="G39" s="736"/>
      <c r="H39" s="736"/>
      <c r="I39" s="736"/>
      <c r="J39" s="736"/>
      <c r="K39" s="736"/>
      <c r="L39" s="736"/>
      <c r="M39" s="736"/>
      <c r="N39" s="736"/>
      <c r="O39" s="736"/>
      <c r="P39" s="737"/>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2187</v>
      </c>
      <c r="D40" s="736"/>
      <c r="E40" s="736"/>
      <c r="F40" s="736"/>
      <c r="G40" s="736"/>
      <c r="H40" s="736"/>
      <c r="I40" s="736"/>
      <c r="J40" s="736"/>
      <c r="K40" s="736"/>
      <c r="L40" s="736"/>
      <c r="M40" s="736"/>
      <c r="N40" s="736"/>
      <c r="O40" s="736"/>
      <c r="P40" s="737"/>
      <c r="Q40" s="738">
        <v>100000</v>
      </c>
      <c r="R40" s="739"/>
      <c r="S40" s="739"/>
      <c r="T40" s="739"/>
      <c r="U40" s="739"/>
      <c r="V40" s="740"/>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44" t="s">
        <v>2188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63</v>
      </c>
      <c r="C44" s="761" t="s">
        <v>2190</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63</v>
      </c>
      <c r="C45" s="744" t="s">
        <v>2191</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22" t="s">
        <v>74</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814" t="s">
        <v>76</v>
      </c>
      <c r="C51" s="815"/>
      <c r="D51" s="815"/>
      <c r="E51" s="815"/>
      <c r="F51" s="815"/>
      <c r="G51" s="815"/>
      <c r="H51" s="815"/>
      <c r="I51" s="815"/>
      <c r="J51" s="815"/>
      <c r="K51" s="815"/>
      <c r="L51" s="815"/>
      <c r="M51" s="815"/>
      <c r="N51" s="815"/>
      <c r="O51" s="815"/>
      <c r="P51" s="815"/>
      <c r="Q51" s="815"/>
      <c r="R51" s="815"/>
      <c r="S51" s="81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99" t="s">
        <v>78</v>
      </c>
      <c r="C52" s="800"/>
      <c r="D52" s="800"/>
      <c r="E52" s="800"/>
      <c r="F52" s="800"/>
      <c r="G52" s="800"/>
      <c r="H52" s="800"/>
      <c r="I52" s="800"/>
      <c r="J52" s="800"/>
      <c r="K52" s="800"/>
      <c r="L52" s="800"/>
      <c r="M52" s="800"/>
      <c r="N52" s="800"/>
      <c r="O52" s="800"/>
      <c r="P52" s="800"/>
      <c r="Q52" s="800"/>
      <c r="R52" s="800"/>
      <c r="S52" s="800"/>
      <c r="T52" s="801">
        <v>26386000</v>
      </c>
      <c r="U52" s="802"/>
      <c r="V52" s="802"/>
      <c r="W52" s="802"/>
      <c r="X52" s="803"/>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83</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84</v>
      </c>
      <c r="F60" s="745"/>
      <c r="G60" s="745"/>
      <c r="H60" s="745"/>
      <c r="I60" s="745"/>
      <c r="J60" s="745"/>
      <c r="K60" s="745"/>
      <c r="L60" s="745"/>
      <c r="M60" s="745"/>
      <c r="N60" s="745"/>
      <c r="O60" s="745"/>
      <c r="P60" s="745"/>
      <c r="Q60" s="745"/>
      <c r="R60" s="746"/>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91</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92</v>
      </c>
      <c r="F66" s="745"/>
      <c r="G66" s="745"/>
      <c r="H66" s="745"/>
      <c r="I66" s="745"/>
      <c r="J66" s="745"/>
      <c r="K66" s="745"/>
      <c r="L66" s="745"/>
      <c r="M66" s="745"/>
      <c r="N66" s="745"/>
      <c r="O66" s="745"/>
      <c r="P66" s="745"/>
      <c r="Q66" s="745"/>
      <c r="R66" s="746"/>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97"/>
      <c r="C67" s="139" t="s">
        <v>85</v>
      </c>
      <c r="D67" s="755" t="s">
        <v>93</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1</v>
      </c>
      <c r="AP67" s="122"/>
    </row>
    <row r="68" spans="1:57" ht="28.5" customHeight="1" thickBot="1">
      <c r="A68" s="38"/>
      <c r="B68" s="797"/>
      <c r="C68" s="820"/>
      <c r="D68" s="806" t="s">
        <v>94</v>
      </c>
      <c r="E68" s="807"/>
      <c r="F68" s="807"/>
      <c r="G68" s="807"/>
      <c r="H68" s="759"/>
      <c r="I68" s="804"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96</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96</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92</v>
      </c>
      <c r="E78" s="795"/>
      <c r="F78" s="795"/>
      <c r="G78" s="795"/>
      <c r="H78" s="795"/>
      <c r="I78" s="795"/>
      <c r="J78" s="795"/>
      <c r="K78" s="795"/>
      <c r="L78" s="795"/>
      <c r="M78" s="795"/>
      <c r="N78" s="795"/>
      <c r="O78" s="795"/>
      <c r="P78" s="795"/>
      <c r="Q78" s="796"/>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102</v>
      </c>
      <c r="D80" s="807"/>
      <c r="E80" s="807"/>
      <c r="F80" s="807"/>
      <c r="G80" s="224"/>
      <c r="H80" s="176" t="s">
        <v>56</v>
      </c>
      <c r="I80" s="783" t="s">
        <v>103</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61</v>
      </c>
      <c r="I81" s="786" t="s">
        <v>2195</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104</v>
      </c>
      <c r="I82" s="789" t="s">
        <v>105</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106</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107</v>
      </c>
      <c r="C87" s="812"/>
      <c r="D87" s="812"/>
      <c r="E87" s="812"/>
      <c r="F87" s="812"/>
      <c r="G87" s="812"/>
      <c r="H87" s="812"/>
      <c r="I87" s="812"/>
      <c r="J87" s="812"/>
      <c r="K87" s="812"/>
      <c r="L87" s="812"/>
      <c r="M87" s="812"/>
      <c r="N87" s="812"/>
      <c r="O87" s="812"/>
      <c r="P87" s="812"/>
      <c r="Q87" s="813"/>
      <c r="R87" s="92" t="s">
        <v>108</v>
      </c>
      <c r="S87" s="263" t="str">
        <f>'別紙様式3-2（処遇改善加算　個票）'!AC5</f>
        <v>○</v>
      </c>
      <c r="T87" s="775" t="s">
        <v>109</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110</v>
      </c>
      <c r="C88" s="812"/>
      <c r="D88" s="812"/>
      <c r="E88" s="812"/>
      <c r="F88" s="812"/>
      <c r="G88" s="812"/>
      <c r="H88" s="812"/>
      <c r="I88" s="812"/>
      <c r="J88" s="812"/>
      <c r="K88" s="812"/>
      <c r="L88" s="812"/>
      <c r="M88" s="812"/>
      <c r="N88" s="812"/>
      <c r="O88" s="812"/>
      <c r="P88" s="812"/>
      <c r="Q88" s="813"/>
      <c r="R88" s="92" t="s">
        <v>108</v>
      </c>
      <c r="S88" s="263" t="str">
        <f>'別紙様式3-2（処遇改善加算　個票）'!AC7</f>
        <v>○</v>
      </c>
      <c r="T88" s="775" t="s">
        <v>111</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113</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80" t="s">
        <v>117</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607" t="str">
        <f>IF(AI95="該当",  "！この区分（４項目）から２つ以上の取組が選択されていません。",  "！この区分（４項目）から１つ以上の取組が選択されていません。")</f>
        <v>！この区分（４項目）から２つ以上の取組が選択されていません。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607" t="str">
        <f>IF(AI95="該当", "！この区分（４項目）から２つ以上の取組が選択されていません。",  "！この区分（４項目）から１つ以上の取組が選択されていません。")</f>
        <v>！この区分（４項目）から２つ以上の取組が選択されていません。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607" t="str">
        <f>IF(AI95="該当", "！この区分（４項目）から２つ以上の取組が選択されていません。",  "！この区分（４項目）から１つ以上の取組が選択されていません。")</f>
        <v>！この区分（４項目）から２つ以上の取組が選択されていません。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607" t="str">
        <f>IF(AI95="該当", "！この区分（４項目）から２つ以上の取組が選択されていません。",  "！この区分（４項目）から１つ以上の取組が選択されていません。")</f>
        <v>！この区分（４項目）から２つ以上の取組が選択されていません。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126</v>
      </c>
      <c r="C118" s="630"/>
      <c r="D118" s="630"/>
      <c r="E118" s="631"/>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3</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20"/>
      <c r="AO119" s="288"/>
      <c r="AP119" s="185"/>
      <c r="AQ119" s="607" t="str">
        <f>IF(AI95="該当", "！この区分（４項目）から３つ以上の取組が選択されていません。",  "！この区分（４項目）から２つ以上の取組が選択されていません。")</f>
        <v>！この区分（４項目）から３つ以上の取組が選択されていません。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1</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132</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1</v>
      </c>
      <c r="AN127" s="547">
        <f>COUNTIF(AM127:AM130,TRUE)</f>
        <v>3</v>
      </c>
      <c r="AO127" s="288"/>
      <c r="AP127" s="185"/>
      <c r="AQ127" s="607" t="str">
        <f>IF(AI95="該当", "！この区分（４項目）から２つ以上の取組が選択されていません。",  "！この区分（４項目）から１つ以上の取組が選択されていません。")</f>
        <v>！この区分（４項目）から２つ以上の取組が選択されていません。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2217</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1</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2219</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50">
        <v>9</v>
      </c>
      <c r="F148" s="651"/>
      <c r="G148" s="211" t="s">
        <v>141</v>
      </c>
      <c r="H148" s="650">
        <v>7</v>
      </c>
      <c r="I148" s="651"/>
      <c r="J148" s="211" t="s">
        <v>142</v>
      </c>
      <c r="K148" s="650">
        <v>1</v>
      </c>
      <c r="L148" s="651"/>
      <c r="M148" s="211" t="s">
        <v>143</v>
      </c>
      <c r="N148" s="209"/>
      <c r="O148" s="652" t="s">
        <v>11</v>
      </c>
      <c r="P148" s="652"/>
      <c r="Q148" s="652"/>
      <c r="R148" s="648" t="str">
        <f>IF(H7="","",H7)</f>
        <v>○○ケアサービス</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144</v>
      </c>
      <c r="P149" s="602"/>
      <c r="Q149" s="602"/>
      <c r="R149" s="663" t="s">
        <v>24</v>
      </c>
      <c r="S149" s="663"/>
      <c r="T149" s="606" t="str">
        <f>IF(基本情報入力シート!M27="", "", 基本情報入力シート!M27)</f>
        <v>代表取締役</v>
      </c>
      <c r="U149" s="606"/>
      <c r="V149" s="606"/>
      <c r="W149" s="606"/>
      <c r="X149" s="606"/>
      <c r="Y149" s="649" t="s">
        <v>26</v>
      </c>
      <c r="Z149" s="649"/>
      <c r="AA149" s="606" t="str">
        <f>IF(基本情報入力シート!M28="", "", 基本情報入力シート!M28)</f>
        <v>厚労　花子</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53</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149</v>
      </c>
      <c r="C157" s="654" t="s">
        <v>150</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v>
      </c>
      <c r="AL157" s="38"/>
      <c r="AM157" s="62"/>
      <c r="AN157" s="62"/>
      <c r="AO157" s="62"/>
    </row>
    <row r="158" spans="1:51" ht="15" customHeight="1">
      <c r="A158" s="38"/>
      <c r="B158" s="385" t="s">
        <v>151</v>
      </c>
      <c r="C158" s="657" t="s">
        <v>152</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2237</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149</v>
      </c>
      <c r="C162" s="597" t="s">
        <v>155</v>
      </c>
      <c r="D162" s="598"/>
      <c r="E162" s="598"/>
      <c r="F162" s="598"/>
      <c r="G162" s="598"/>
      <c r="H162" s="598"/>
      <c r="I162" s="599"/>
      <c r="J162" s="600" t="s">
        <v>156</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v>
      </c>
      <c r="AL162" s="38"/>
      <c r="AM162" s="62"/>
      <c r="AN162" s="62"/>
      <c r="AO162" s="62"/>
    </row>
    <row r="163" spans="1:41" ht="15" customHeight="1">
      <c r="A163" s="38"/>
      <c r="B163" s="222" t="s">
        <v>151</v>
      </c>
      <c r="C163" s="660" t="s">
        <v>157</v>
      </c>
      <c r="D163" s="661"/>
      <c r="E163" s="661"/>
      <c r="F163" s="661"/>
      <c r="G163" s="661"/>
      <c r="H163" s="661"/>
      <c r="I163" s="662"/>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45" t="s">
        <v>167</v>
      </c>
      <c r="D167" s="645"/>
      <c r="E167" s="645"/>
      <c r="F167" s="645"/>
      <c r="G167" s="645"/>
      <c r="H167" s="645"/>
      <c r="I167" s="645"/>
      <c r="J167" s="646" t="s">
        <v>168</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38"/>
      <c r="X5" s="638"/>
      <c r="Y5" s="638"/>
      <c r="Z5" s="638"/>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38"/>
      <c r="X6" s="638"/>
      <c r="Y6" s="638"/>
      <c r="Z6" s="638"/>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38"/>
      <c r="X7" s="638"/>
      <c r="Y7" s="638"/>
      <c r="Z7" s="638"/>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51"/>
      <c r="X8" s="751"/>
      <c r="Y8" s="751"/>
      <c r="Z8" s="751"/>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9" ma:contentTypeDescription="新しいドキュメントを作成します。" ma:contentTypeScope="" ma:versionID="53f675af9387d6225bdfb235ef8f7389">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462ed0e5398526cdab374c7add6bd3aa"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Team" minOccurs="0"/>
                <xsd:element ref="ns2:_x6587__x66f8__x533a__x5206_" minOccurs="0"/>
                <xsd:element ref="ns2:MediaServiceSearchProperties" minOccurs="0"/>
                <xsd:element ref="ns2:_x5099__x8003_"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Team" ma:index="20" nillable="true" ma:displayName="Team" ma:description="係名" ma:format="Dropdown" ma:internalName="Team">
      <xsd:simpleType>
        <xsd:restriction base="dms:Choice">
          <xsd:enumeration value="1係"/>
          <xsd:enumeration value="2係"/>
          <xsd:enumeration value="3係"/>
          <xsd:enumeration value="4係"/>
          <xsd:enumeration value="庶務"/>
          <xsd:enumeration value="財務"/>
          <xsd:enumeration value="通知"/>
          <xsd:enumeration value="その他"/>
        </xsd:restriction>
      </xsd:simpleType>
    </xsd:element>
    <xsd:element name="_x6587__x66f8__x533a__x5206_" ma:index="21" nillable="true" ma:displayName="文書区分" ma:format="Dropdown" ma:internalName="_x6587__x66f8__x533a__x5206_">
      <xsd:simpleType>
        <xsd:restriction base="dms:Choice">
          <xsd:enumeration value="様式"/>
          <xsd:enumeration value="名簿"/>
          <xsd:enumeration value="起案文書"/>
          <xsd:enumeration value="マニュアル"/>
          <xsd:enumeration value="通知"/>
          <xsd:enumeration value="データベース"/>
          <xsd:enumeration value="参考資料"/>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3" nillable="true" ma:displayName="備考" ma:format="Dropdown" ma:internalName="_x5099__x8003_">
      <xsd:simpleType>
        <xsd:restriction base="dms:Text">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9279c5-9ce1-4020-87f3-1cf6dd6dfc5e}"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f7edb7-df36-41e4-b0e9-dbf4e26f1a20">
      <Terms xmlns="http://schemas.microsoft.com/office/infopath/2007/PartnerControls"/>
    </lcf76f155ced4ddcb4097134ff3c332f>
    <TaxCatchAll xmlns="b3536974-9fce-4a35-afcf-ef12334c33a6" xsi:nil="true"/>
    <_x6587__x66f8__x533a__x5206_ xmlns="e8f7edb7-df36-41e4-b0e9-dbf4e26f1a20" xsi:nil="true"/>
    <_x5099__x8003_ xmlns="e8f7edb7-df36-41e4-b0e9-dbf4e26f1a20" xsi:nil="true"/>
    <Team xmlns="e8f7edb7-df36-41e4-b0e9-dbf4e26f1a20" xsi:nil="true"/>
  </documentManagement>
</p:properties>
</file>

<file path=customXml/itemProps1.xml><?xml version="1.0" encoding="utf-8"?>
<ds:datastoreItem xmlns:ds="http://schemas.openxmlformats.org/officeDocument/2006/customXml" ds:itemID="{5109AD7E-68DE-403C-B213-E427A26823AD}"/>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2026-03-23T04:58:54Z</cp:lastPrinted>
  <dcterms:created xsi:type="dcterms:W3CDTF">2023-01-10T13:53:21Z</dcterms:created>
  <dcterms:modified xsi:type="dcterms:W3CDTF">2026-03-31T06:12:42Z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0x01010025F36561A58AA54D99E6E3E1D36EB52A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