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H:\監査\自主点検表\R04\保育\認定こども園\確定版\"/>
    </mc:Choice>
  </mc:AlternateContent>
  <bookViews>
    <workbookView minimized="1" xWindow="0" yWindow="0" windowWidth="14370" windowHeight="7545" firstSheet="1" activeTab="1"/>
  </bookViews>
  <sheets>
    <sheet name="No.１　職員配置状況 " sheetId="3" r:id="rId1"/>
    <sheet name="No.１　職員配置状況(記入例)" sheetId="1" r:id="rId2"/>
    <sheet name="No.２　面積　実学級数 " sheetId="4" r:id="rId3"/>
    <sheet name="No.２　面積基準(記入例)" sheetId="2" r:id="rId4"/>
  </sheets>
  <definedNames>
    <definedName name="_xlnm.Print_Area" localSheetId="0">'No.１　職員配置状況 '!$A$1:$O$62</definedName>
    <definedName name="_xlnm.Print_Area" localSheetId="1">'No.１　職員配置状況(記入例)'!$A$1:$O$56</definedName>
    <definedName name="_xlnm.Print_Area" localSheetId="2">'No.２　面積　実学級数 '!$A$1:$K$41</definedName>
    <definedName name="_xlnm.Print_Area" localSheetId="3">'No.２　面積基準(記入例)'!$A$1:$I$40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4" l="1"/>
  <c r="C15" i="4" s="1"/>
  <c r="C15" i="2"/>
  <c r="C17" i="4"/>
  <c r="G39" i="4"/>
  <c r="H39" i="4" s="1"/>
  <c r="I32" i="2"/>
  <c r="H23" i="4" l="1"/>
  <c r="I23" i="4"/>
  <c r="I24" i="4" s="1"/>
  <c r="J23" i="4"/>
  <c r="J24" i="4" s="1"/>
  <c r="H23" i="2"/>
  <c r="C17" i="2"/>
  <c r="E12" i="2"/>
  <c r="F36" i="2"/>
  <c r="H24" i="4" l="1"/>
  <c r="H30" i="4"/>
  <c r="I30" i="2"/>
  <c r="F23" i="2"/>
  <c r="E25" i="2"/>
  <c r="B25" i="2"/>
  <c r="B23" i="2"/>
  <c r="F15" i="2"/>
  <c r="G23" i="2"/>
  <c r="G24" i="2" s="1"/>
  <c r="I23" i="2"/>
  <c r="F9" i="2"/>
  <c r="G9" i="2" s="1"/>
  <c r="E23" i="2" l="1"/>
  <c r="G9" i="4"/>
  <c r="H9" i="4" s="1"/>
  <c r="C4" i="2" l="1"/>
  <c r="C3" i="2"/>
  <c r="H3" i="2"/>
  <c r="H4" i="2"/>
  <c r="H24" i="2" l="1"/>
  <c r="I17" i="3" l="1"/>
  <c r="I19" i="3" l="1"/>
  <c r="I18" i="3"/>
  <c r="E21" i="3"/>
  <c r="J49" i="3" l="1"/>
  <c r="J48" i="3"/>
  <c r="J51" i="3"/>
  <c r="J50" i="3"/>
  <c r="J53" i="3"/>
  <c r="J52" i="3"/>
  <c r="I24" i="2" l="1"/>
  <c r="E25" i="4"/>
  <c r="G21" i="1" l="1"/>
  <c r="G38" i="4" l="1"/>
  <c r="J40" i="4" s="1"/>
  <c r="H32" i="4"/>
  <c r="H31" i="4"/>
  <c r="G23" i="4"/>
  <c r="J33" i="4" s="1"/>
  <c r="G15" i="4"/>
  <c r="I8" i="4"/>
  <c r="J55" i="3"/>
  <c r="J54" i="3"/>
  <c r="J47" i="3"/>
  <c r="J46" i="3"/>
  <c r="J45" i="3"/>
  <c r="J44" i="3"/>
  <c r="J43" i="3"/>
  <c r="J42" i="3"/>
  <c r="J41" i="3"/>
  <c r="J40" i="3"/>
  <c r="I27" i="3"/>
  <c r="E26" i="3"/>
  <c r="I26" i="3" s="1"/>
  <c r="I25" i="3"/>
  <c r="E25" i="3"/>
  <c r="E24" i="3"/>
  <c r="I24" i="3" s="1"/>
  <c r="G21" i="3"/>
  <c r="B25" i="4" s="1"/>
  <c r="F21" i="3"/>
  <c r="I20" i="3"/>
  <c r="I16" i="3"/>
  <c r="I15" i="3"/>
  <c r="I9" i="3"/>
  <c r="F38" i="2"/>
  <c r="G38" i="2" s="1"/>
  <c r="F37" i="2"/>
  <c r="G31" i="2"/>
  <c r="G30" i="2"/>
  <c r="H8" i="2"/>
  <c r="J49" i="1"/>
  <c r="J48" i="1"/>
  <c r="J47" i="1"/>
  <c r="J46" i="1"/>
  <c r="J45" i="1"/>
  <c r="J44" i="1"/>
  <c r="J43" i="1"/>
  <c r="J42" i="1"/>
  <c r="J41" i="1"/>
  <c r="J40" i="1"/>
  <c r="I27" i="1"/>
  <c r="I26" i="1"/>
  <c r="E26" i="1"/>
  <c r="I25" i="1"/>
  <c r="E25" i="1"/>
  <c r="E24" i="1"/>
  <c r="I24" i="1" s="1"/>
  <c r="F21" i="1"/>
  <c r="E21" i="1"/>
  <c r="I20" i="1"/>
  <c r="I19" i="1"/>
  <c r="I18" i="1"/>
  <c r="I17" i="1"/>
  <c r="I16" i="1"/>
  <c r="I15" i="1"/>
  <c r="I9" i="1"/>
  <c r="I37" i="2" l="1"/>
  <c r="E23" i="1"/>
  <c r="G23" i="1" s="1"/>
  <c r="J56" i="3"/>
  <c r="J57" i="3" s="1"/>
  <c r="E23" i="3"/>
  <c r="G23" i="3" s="1"/>
  <c r="J50" i="1"/>
  <c r="I39" i="2"/>
  <c r="I21" i="1"/>
  <c r="E28" i="1" s="1"/>
  <c r="M34" i="3"/>
  <c r="G37" i="4"/>
  <c r="B23" i="4"/>
  <c r="H29" i="4" s="1"/>
  <c r="J31" i="4" s="1"/>
  <c r="I21" i="3"/>
  <c r="E28" i="3" s="1"/>
  <c r="E23" i="4"/>
  <c r="G35" i="2"/>
  <c r="G39" i="2" s="1"/>
  <c r="H35" i="2" s="1"/>
  <c r="M34" i="1"/>
  <c r="G28" i="2"/>
  <c r="G29" i="2"/>
  <c r="H36" i="4" l="1"/>
  <c r="H40" i="4" s="1"/>
  <c r="I36" i="4" s="1"/>
  <c r="J38" i="4"/>
  <c r="J51" i="1"/>
  <c r="D35" i="1" s="1"/>
  <c r="D36" i="1" s="1"/>
  <c r="M36" i="1" s="1"/>
  <c r="J8" i="4"/>
  <c r="I8" i="2"/>
  <c r="D35" i="3"/>
  <c r="D36" i="3" s="1"/>
  <c r="M36" i="3" s="1"/>
  <c r="H33" i="4"/>
  <c r="I29" i="4" s="1"/>
  <c r="G32" i="2"/>
  <c r="H28" i="2" s="1"/>
</calcChain>
</file>

<file path=xl/sharedStrings.xml><?xml version="1.0" encoding="utf-8"?>
<sst xmlns="http://schemas.openxmlformats.org/spreadsheetml/2006/main" count="268" uniqueCount="127">
  <si>
    <t>（※）セルの中から選択</t>
    <rPh sb="6" eb="7">
      <t>ナカ</t>
    </rPh>
    <rPh sb="9" eb="11">
      <t>センタク</t>
    </rPh>
    <phoneticPr fontId="3"/>
  </si>
  <si>
    <t>認定こども園名</t>
  </si>
  <si>
    <t>ぐんま幼保連携型認定こども園</t>
    <rPh sb="3" eb="5">
      <t>ヨウホ</t>
    </rPh>
    <rPh sb="5" eb="7">
      <t>レンケイ</t>
    </rPh>
    <rPh sb="7" eb="8">
      <t>ガタ</t>
    </rPh>
    <rPh sb="8" eb="10">
      <t>ニンテイ</t>
    </rPh>
    <rPh sb="13" eb="14">
      <t>エン</t>
    </rPh>
    <phoneticPr fontId="3"/>
  </si>
  <si>
    <t>新設・既存施設（※）</t>
    <rPh sb="0" eb="2">
      <t>シンセツ</t>
    </rPh>
    <rPh sb="3" eb="5">
      <t>キゾン</t>
    </rPh>
    <rPh sb="5" eb="7">
      <t>シセツ</t>
    </rPh>
    <phoneticPr fontId="3"/>
  </si>
  <si>
    <t>既存施設</t>
  </si>
  <si>
    <t>類型（※）</t>
    <rPh sb="0" eb="2">
      <t>ルイケイ</t>
    </rPh>
    <phoneticPr fontId="3"/>
  </si>
  <si>
    <t>幼保連携型認定こども園</t>
  </si>
  <si>
    <t>既存施設名</t>
    <rPh sb="0" eb="2">
      <t>キゾン</t>
    </rPh>
    <rPh sb="2" eb="4">
      <t>シセツ</t>
    </rPh>
    <rPh sb="4" eb="5">
      <t>メイ</t>
    </rPh>
    <phoneticPr fontId="3"/>
  </si>
  <si>
    <t>ぐんま保育園</t>
    <rPh sb="3" eb="6">
      <t>ホイクエン</t>
    </rPh>
    <phoneticPr fontId="3"/>
  </si>
  <si>
    <t>認定こども園の定員</t>
    <rPh sb="0" eb="2">
      <t>ニンテイ</t>
    </rPh>
    <rPh sb="5" eb="6">
      <t>エン</t>
    </rPh>
    <rPh sb="7" eb="9">
      <t>テイイン</t>
    </rPh>
    <phoneticPr fontId="3"/>
  </si>
  <si>
    <t>１号</t>
    <rPh sb="1" eb="2">
      <t>ゴウ</t>
    </rPh>
    <phoneticPr fontId="3"/>
  </si>
  <si>
    <t>２・３号</t>
    <rPh sb="3" eb="4">
      <t>ゴウ</t>
    </rPh>
    <phoneticPr fontId="3"/>
  </si>
  <si>
    <t>計</t>
    <rPh sb="0" eb="1">
      <t>ケイ</t>
    </rPh>
    <phoneticPr fontId="3"/>
  </si>
  <si>
    <t>園長の専任化（※）</t>
    <rPh sb="0" eb="2">
      <t>エンチョウ</t>
    </rPh>
    <rPh sb="3" eb="5">
      <t>センニン</t>
    </rPh>
    <rPh sb="5" eb="6">
      <t>カ</t>
    </rPh>
    <phoneticPr fontId="3"/>
  </si>
  <si>
    <t>専任ではない</t>
  </si>
  <si>
    <t>保育標準時間認定児
の受け入れ(※)</t>
    <rPh sb="0" eb="2">
      <t>ホイク</t>
    </rPh>
    <rPh sb="2" eb="4">
      <t>ヒョウジュン</t>
    </rPh>
    <rPh sb="4" eb="6">
      <t>ジカン</t>
    </rPh>
    <rPh sb="6" eb="8">
      <t>ニンテイ</t>
    </rPh>
    <rPh sb="8" eb="9">
      <t>ジ</t>
    </rPh>
    <rPh sb="11" eb="12">
      <t>ウ</t>
    </rPh>
    <rPh sb="13" eb="14">
      <t>イ</t>
    </rPh>
    <phoneticPr fontId="3"/>
  </si>
  <si>
    <t>受け入れる</t>
    <phoneticPr fontId="3"/>
  </si>
  <si>
    <t>◇教育及び保育に従事する最低限必要な職員数</t>
    <rPh sb="1" eb="3">
      <t>キョウイク</t>
    </rPh>
    <rPh sb="3" eb="4">
      <t>オヨ</t>
    </rPh>
    <rPh sb="5" eb="7">
      <t>ホイク</t>
    </rPh>
    <rPh sb="8" eb="10">
      <t>ジュウジ</t>
    </rPh>
    <rPh sb="12" eb="15">
      <t>サイテイゲン</t>
    </rPh>
    <rPh sb="15" eb="17">
      <t>ヒツヨウ</t>
    </rPh>
    <rPh sb="18" eb="21">
      <t>ショクインスウ</t>
    </rPh>
    <phoneticPr fontId="3"/>
  </si>
  <si>
    <t>年齢別配置状況</t>
    <rPh sb="0" eb="3">
      <t>ネンレイベツ</t>
    </rPh>
    <rPh sb="3" eb="5">
      <t>ハイチ</t>
    </rPh>
    <rPh sb="5" eb="7">
      <t>ジョウキョウ</t>
    </rPh>
    <phoneticPr fontId="3"/>
  </si>
  <si>
    <t>園児数</t>
    <rPh sb="0" eb="3">
      <t>エンジスウ</t>
    </rPh>
    <phoneticPr fontId="3"/>
  </si>
  <si>
    <t>学級数</t>
    <rPh sb="0" eb="3">
      <t>ガッキュウスウ</t>
    </rPh>
    <phoneticPr fontId="3"/>
  </si>
  <si>
    <t>職員定数</t>
    <rPh sb="0" eb="2">
      <t>ショクイン</t>
    </rPh>
    <rPh sb="2" eb="3">
      <t>サダム</t>
    </rPh>
    <rPh sb="3" eb="4">
      <t>スウ</t>
    </rPh>
    <phoneticPr fontId="3"/>
  </si>
  <si>
    <t>０歳児 ／</t>
    <rPh sb="1" eb="3">
      <t>サイジ</t>
    </rPh>
    <phoneticPr fontId="3"/>
  </si>
  <si>
    <t>１歳児 ／</t>
    <rPh sb="1" eb="3">
      <t>サイジ</t>
    </rPh>
    <phoneticPr fontId="3"/>
  </si>
  <si>
    <t>２歳児 ／</t>
    <rPh sb="1" eb="3">
      <t>サイジ</t>
    </rPh>
    <phoneticPr fontId="3"/>
  </si>
  <si>
    <t>３歳児 ／</t>
    <rPh sb="1" eb="3">
      <t>サイジ</t>
    </rPh>
    <phoneticPr fontId="3"/>
  </si>
  <si>
    <t xml:space="preserve">  </t>
    <phoneticPr fontId="3"/>
  </si>
  <si>
    <t>４歳児 ／</t>
    <rPh sb="1" eb="3">
      <t>サイジ</t>
    </rPh>
    <rPh sb="2" eb="3">
      <t>コ</t>
    </rPh>
    <phoneticPr fontId="3"/>
  </si>
  <si>
    <t>５歳児 ／</t>
    <rPh sb="1" eb="3">
      <t>サイジ</t>
    </rPh>
    <rPh sb="2" eb="3">
      <t>コ</t>
    </rPh>
    <phoneticPr fontId="3"/>
  </si>
  <si>
    <t>小　計（小数点以下を四捨五入）</t>
    <rPh sb="0" eb="1">
      <t>ショウ</t>
    </rPh>
    <rPh sb="2" eb="3">
      <t>ケイ</t>
    </rPh>
    <phoneticPr fontId="3"/>
  </si>
  <si>
    <t>合計</t>
    <rPh sb="0" eb="2">
      <t>ゴウケイ</t>
    </rPh>
    <phoneticPr fontId="3"/>
  </si>
  <si>
    <t>最低学級数</t>
    <rPh sb="0" eb="2">
      <t>サイテイ</t>
    </rPh>
    <rPh sb="2" eb="5">
      <t>ガッキュウスウ</t>
    </rPh>
    <phoneticPr fontId="3"/>
  </si>
  <si>
    <t>公定価格上</t>
    <rPh sb="0" eb="2">
      <t>コウテイ</t>
    </rPh>
    <rPh sb="2" eb="4">
      <t>カカク</t>
    </rPh>
    <rPh sb="4" eb="5">
      <t>ジョウ</t>
    </rPh>
    <phoneticPr fontId="3"/>
  </si>
  <si>
    <t>園長が専任でない</t>
    <rPh sb="0" eb="2">
      <t>エンチョウ</t>
    </rPh>
    <rPh sb="3" eb="5">
      <t>センニン</t>
    </rPh>
    <phoneticPr fontId="3"/>
  </si>
  <si>
    <t>２・３号認定児の定員が９０人以下</t>
    <rPh sb="3" eb="4">
      <t>ゴウ</t>
    </rPh>
    <rPh sb="4" eb="6">
      <t>ニンテイ</t>
    </rPh>
    <rPh sb="6" eb="7">
      <t>ジ</t>
    </rPh>
    <rPh sb="8" eb="10">
      <t>テイイン</t>
    </rPh>
    <rPh sb="13" eb="14">
      <t>ニン</t>
    </rPh>
    <rPh sb="14" eb="16">
      <t>イカ</t>
    </rPh>
    <phoneticPr fontId="3"/>
  </si>
  <si>
    <t>保育標準時間認定児を受け入れる</t>
    <rPh sb="0" eb="2">
      <t>ホイク</t>
    </rPh>
    <rPh sb="2" eb="4">
      <t>ヒョウジュン</t>
    </rPh>
    <rPh sb="4" eb="6">
      <t>ジカン</t>
    </rPh>
    <rPh sb="6" eb="8">
      <t>ニンテイ</t>
    </rPh>
    <rPh sb="8" eb="9">
      <t>ジ</t>
    </rPh>
    <rPh sb="10" eb="11">
      <t>ウ</t>
    </rPh>
    <rPh sb="12" eb="13">
      <t>イ</t>
    </rPh>
    <phoneticPr fontId="3"/>
  </si>
  <si>
    <t>主幹保育教諭等を専任化（※）</t>
    <rPh sb="0" eb="2">
      <t>シュカン</t>
    </rPh>
    <rPh sb="2" eb="4">
      <t>ホイク</t>
    </rPh>
    <rPh sb="4" eb="6">
      <t>キョウユ</t>
    </rPh>
    <rPh sb="6" eb="7">
      <t>トウ</t>
    </rPh>
    <rPh sb="8" eb="10">
      <t>センニン</t>
    </rPh>
    <rPh sb="10" eb="11">
      <t>カ</t>
    </rPh>
    <phoneticPr fontId="3"/>
  </si>
  <si>
    <t>専任化</t>
  </si>
  <si>
    <t>最低限必要な職員数</t>
    <rPh sb="0" eb="3">
      <t>サイテイゲン</t>
    </rPh>
    <rPh sb="3" eb="5">
      <t>ヒツヨウ</t>
    </rPh>
    <rPh sb="6" eb="8">
      <t>ショクイン</t>
    </rPh>
    <rPh sb="8" eb="9">
      <t>スウ</t>
    </rPh>
    <phoneticPr fontId="3"/>
  </si>
  <si>
    <t>※教育及び保育に直接従事する職員とは、副園長、教頭、主幹保育教諭、指導保育教諭、保育教諭、助保育教諭、講師のこと。
 　つまり、園長は含まないので注意して下さい。</t>
    <rPh sb="1" eb="3">
      <t>キョウイク</t>
    </rPh>
    <rPh sb="3" eb="4">
      <t>オヨ</t>
    </rPh>
    <rPh sb="5" eb="7">
      <t>ホイク</t>
    </rPh>
    <rPh sb="8" eb="10">
      <t>チョクセツ</t>
    </rPh>
    <rPh sb="10" eb="12">
      <t>ジュウジ</t>
    </rPh>
    <rPh sb="14" eb="16">
      <t>ショクイン</t>
    </rPh>
    <rPh sb="19" eb="22">
      <t>フクエンチョウ</t>
    </rPh>
    <rPh sb="23" eb="25">
      <t>キョウトウ</t>
    </rPh>
    <rPh sb="26" eb="28">
      <t>シュカン</t>
    </rPh>
    <rPh sb="28" eb="30">
      <t>ホイク</t>
    </rPh>
    <rPh sb="30" eb="32">
      <t>キョウユ</t>
    </rPh>
    <rPh sb="33" eb="35">
      <t>シドウ</t>
    </rPh>
    <rPh sb="35" eb="37">
      <t>ホイク</t>
    </rPh>
    <rPh sb="37" eb="39">
      <t>キョウユ</t>
    </rPh>
    <rPh sb="40" eb="42">
      <t>ホイク</t>
    </rPh>
    <rPh sb="42" eb="44">
      <t>キョウユ</t>
    </rPh>
    <rPh sb="45" eb="46">
      <t>ジョ</t>
    </rPh>
    <rPh sb="46" eb="48">
      <t>ホイク</t>
    </rPh>
    <rPh sb="48" eb="50">
      <t>キョウユ</t>
    </rPh>
    <rPh sb="51" eb="53">
      <t>コウシ</t>
    </rPh>
    <rPh sb="64" eb="66">
      <t>エンチョウ</t>
    </rPh>
    <rPh sb="67" eb="68">
      <t>フク</t>
    </rPh>
    <rPh sb="73" eb="75">
      <t>チュウイ</t>
    </rPh>
    <rPh sb="77" eb="78">
      <t>クダ</t>
    </rPh>
    <phoneticPr fontId="3"/>
  </si>
  <si>
    <t>◇職員配置状況</t>
    <rPh sb="1" eb="3">
      <t>ショクイン</t>
    </rPh>
    <rPh sb="3" eb="5">
      <t>ハイチ</t>
    </rPh>
    <rPh sb="5" eb="7">
      <t>ジョウキョウ</t>
    </rPh>
    <phoneticPr fontId="3"/>
  </si>
  <si>
    <t>結果</t>
    <rPh sb="0" eb="2">
      <t>ケッカ</t>
    </rPh>
    <phoneticPr fontId="3"/>
  </si>
  <si>
    <t>常勤職員…Ａ</t>
    <rPh sb="0" eb="2">
      <t>ジョウキン</t>
    </rPh>
    <rPh sb="2" eb="4">
      <t>ショクイン</t>
    </rPh>
    <phoneticPr fontId="3"/>
  </si>
  <si>
    <t>非常勤職員…Ｂ</t>
    <rPh sb="0" eb="1">
      <t>ヒ</t>
    </rPh>
    <rPh sb="1" eb="3">
      <t>ジョウキン</t>
    </rPh>
    <rPh sb="3" eb="5">
      <t>ショクイン</t>
    </rPh>
    <phoneticPr fontId="3"/>
  </si>
  <si>
    <t>※非常勤とは常勤以外の短時間勤務保育士
　（短時間勤務保育士や、いわゆる常勤的非常勤等）</t>
    <rPh sb="1" eb="2">
      <t>ヒ</t>
    </rPh>
    <rPh sb="2" eb="4">
      <t>ジョウキン</t>
    </rPh>
    <rPh sb="6" eb="8">
      <t>ジョウキン</t>
    </rPh>
    <rPh sb="8" eb="10">
      <t>イガイ</t>
    </rPh>
    <rPh sb="11" eb="14">
      <t>タンジカン</t>
    </rPh>
    <rPh sb="14" eb="16">
      <t>キンム</t>
    </rPh>
    <rPh sb="16" eb="19">
      <t>ホイクシ</t>
    </rPh>
    <phoneticPr fontId="3"/>
  </si>
  <si>
    <t>Ｂの常勤換算後の人数…Ｃ</t>
    <rPh sb="2" eb="4">
      <t>ジョウキン</t>
    </rPh>
    <rPh sb="4" eb="6">
      <t>カンサン</t>
    </rPh>
    <rPh sb="6" eb="7">
      <t>ゴ</t>
    </rPh>
    <rPh sb="8" eb="10">
      <t>ニンズウ</t>
    </rPh>
    <phoneticPr fontId="3"/>
  </si>
  <si>
    <t>※下記表により算出</t>
    <rPh sb="1" eb="3">
      <t>カキ</t>
    </rPh>
    <rPh sb="3" eb="4">
      <t>ヒョウ</t>
    </rPh>
    <rPh sb="7" eb="9">
      <t>サンシュツ</t>
    </rPh>
    <phoneticPr fontId="3"/>
  </si>
  <si>
    <t>全体数</t>
    <rPh sb="0" eb="2">
      <t>ゼンタイ</t>
    </rPh>
    <rPh sb="2" eb="3">
      <t>スウ</t>
    </rPh>
    <phoneticPr fontId="3"/>
  </si>
  <si>
    <t>職員配置数… （＝Ａ＋Ｃ）</t>
    <rPh sb="0" eb="2">
      <t>ショクイン</t>
    </rPh>
    <rPh sb="2" eb="4">
      <t>ハイチ</t>
    </rPh>
    <rPh sb="4" eb="5">
      <t>スウ</t>
    </rPh>
    <phoneticPr fontId="3"/>
  </si>
  <si>
    <t>◇常勤職員に代えて非常勤職員を定数に充てている場合の常勤換算</t>
    <rPh sb="1" eb="3">
      <t>ジョウキン</t>
    </rPh>
    <rPh sb="3" eb="5">
      <t>ショクイン</t>
    </rPh>
    <rPh sb="6" eb="7">
      <t>カ</t>
    </rPh>
    <rPh sb="9" eb="12">
      <t>ヒジョウキン</t>
    </rPh>
    <rPh sb="12" eb="14">
      <t>ショクイン</t>
    </rPh>
    <rPh sb="15" eb="17">
      <t>テイスウ</t>
    </rPh>
    <rPh sb="18" eb="19">
      <t>ア</t>
    </rPh>
    <rPh sb="23" eb="25">
      <t>バアイ</t>
    </rPh>
    <rPh sb="26" eb="28">
      <t>ジョウキン</t>
    </rPh>
    <rPh sb="28" eb="30">
      <t>カンサン</t>
    </rPh>
    <phoneticPr fontId="3"/>
  </si>
  <si>
    <t>氏　名</t>
    <rPh sb="0" eb="1">
      <t>シ</t>
    </rPh>
    <rPh sb="2" eb="3">
      <t>メイ</t>
    </rPh>
    <phoneticPr fontId="3"/>
  </si>
  <si>
    <t>１日の勤務時間数</t>
    <rPh sb="1" eb="2">
      <t>ヒ</t>
    </rPh>
    <rPh sb="3" eb="5">
      <t>キンム</t>
    </rPh>
    <rPh sb="5" eb="8">
      <t>ジカンスウ</t>
    </rPh>
    <phoneticPr fontId="3"/>
  </si>
  <si>
    <t>１ヶ月の勤務日数</t>
    <phoneticPr fontId="3"/>
  </si>
  <si>
    <t>１ヶ月の
勤務時間数計</t>
    <rPh sb="5" eb="7">
      <t>キンム</t>
    </rPh>
    <rPh sb="7" eb="10">
      <t>ジカンスウ</t>
    </rPh>
    <rPh sb="10" eb="11">
      <t>ケイ</t>
    </rPh>
    <phoneticPr fontId="3"/>
  </si>
  <si>
    <t>赤城　明子</t>
    <rPh sb="0" eb="2">
      <t>アカギ</t>
    </rPh>
    <rPh sb="3" eb="5">
      <t>アキコ</t>
    </rPh>
    <phoneticPr fontId="3"/>
  </si>
  <si>
    <t>榛名　圭子</t>
    <rPh sb="0" eb="2">
      <t>ハルナ</t>
    </rPh>
    <rPh sb="3" eb="5">
      <t>ケイコ</t>
    </rPh>
    <phoneticPr fontId="3"/>
  </si>
  <si>
    <t>妙義　優子</t>
    <rPh sb="0" eb="2">
      <t>ミョウギ</t>
    </rPh>
    <rPh sb="3" eb="5">
      <t>ユウコ</t>
    </rPh>
    <phoneticPr fontId="3"/>
  </si>
  <si>
    <t>白根　貴子</t>
    <rPh sb="0" eb="2">
      <t>シラネ</t>
    </rPh>
    <rPh sb="3" eb="5">
      <t>タカコ</t>
    </rPh>
    <phoneticPr fontId="3"/>
  </si>
  <si>
    <t>常勤保育士の１ヶ月
の勤務時間数</t>
    <rPh sb="0" eb="2">
      <t>ジョウキン</t>
    </rPh>
    <rPh sb="2" eb="5">
      <t>ホイクシ</t>
    </rPh>
    <rPh sb="8" eb="9">
      <t>ゲツ</t>
    </rPh>
    <rPh sb="11" eb="13">
      <t>キンム</t>
    </rPh>
    <rPh sb="13" eb="15">
      <t>ジカン</t>
    </rPh>
    <rPh sb="15" eb="16">
      <t>スウ</t>
    </rPh>
    <phoneticPr fontId="3"/>
  </si>
  <si>
    <t>　　↑</t>
    <phoneticPr fontId="3"/>
  </si>
  <si>
    <t>　各認定こども園の就業規則等で定めた常勤換算保育士の１ヶ月の勤務時間数を記載</t>
  </si>
  <si>
    <t>２歳未満児</t>
    <rPh sb="1" eb="2">
      <t>サイ</t>
    </rPh>
    <rPh sb="2" eb="4">
      <t>ミマン</t>
    </rPh>
    <rPh sb="4" eb="5">
      <t>ジ</t>
    </rPh>
    <phoneticPr fontId="3"/>
  </si>
  <si>
    <t>２歳以上児</t>
    <rPh sb="1" eb="2">
      <t>サイ</t>
    </rPh>
    <rPh sb="2" eb="5">
      <t>イジョウジ</t>
    </rPh>
    <phoneticPr fontId="3"/>
  </si>
  <si>
    <t>園舎・
保育室等</t>
    <rPh sb="0" eb="2">
      <t>エンシャ</t>
    </rPh>
    <rPh sb="4" eb="7">
      <t>ホイクシツ</t>
    </rPh>
    <rPh sb="7" eb="8">
      <t>トウ</t>
    </rPh>
    <phoneticPr fontId="3"/>
  </si>
  <si>
    <t>保育室等計</t>
    <rPh sb="0" eb="3">
      <t>ホイクシツ</t>
    </rPh>
    <rPh sb="3" eb="4">
      <t>トウ</t>
    </rPh>
    <rPh sb="4" eb="5">
      <t>ケイ</t>
    </rPh>
    <phoneticPr fontId="3"/>
  </si>
  <si>
    <t>（内訳）</t>
    <rPh sb="1" eb="3">
      <t>ウチワケ</t>
    </rPh>
    <phoneticPr fontId="3"/>
  </si>
  <si>
    <t>保育室</t>
    <rPh sb="0" eb="3">
      <t>ホイクシツ</t>
    </rPh>
    <phoneticPr fontId="3"/>
  </si>
  <si>
    <t>遊戯室</t>
    <rPh sb="0" eb="3">
      <t>ユウギシツ</t>
    </rPh>
    <phoneticPr fontId="3"/>
  </si>
  <si>
    <t>ほふく室</t>
    <rPh sb="3" eb="4">
      <t>シツ</t>
    </rPh>
    <phoneticPr fontId="3"/>
  </si>
  <si>
    <t>乳児室</t>
    <rPh sb="0" eb="2">
      <t>ニュウジ</t>
    </rPh>
    <rPh sb="2" eb="3">
      <t>シツ</t>
    </rPh>
    <phoneticPr fontId="3"/>
  </si>
  <si>
    <t>上記の内、満３歳以上児に係る面積</t>
    <rPh sb="0" eb="2">
      <t>ジョウキ</t>
    </rPh>
    <rPh sb="3" eb="4">
      <t>ウチ</t>
    </rPh>
    <rPh sb="5" eb="6">
      <t>マン</t>
    </rPh>
    <rPh sb="7" eb="8">
      <t>サイ</t>
    </rPh>
    <rPh sb="8" eb="11">
      <t>イジョウジ</t>
    </rPh>
    <rPh sb="12" eb="13">
      <t>カカ</t>
    </rPh>
    <rPh sb="14" eb="16">
      <t>メンセキ</t>
    </rPh>
    <phoneticPr fontId="3"/>
  </si>
  <si>
    <t>園舎</t>
    <rPh sb="0" eb="2">
      <t>エンシャ</t>
    </rPh>
    <phoneticPr fontId="3"/>
  </si>
  <si>
    <t>園庭面積</t>
    <rPh sb="0" eb="2">
      <t>エンテイ</t>
    </rPh>
    <rPh sb="2" eb="4">
      <t>メンセキ</t>
    </rPh>
    <phoneticPr fontId="3"/>
  </si>
  <si>
    <t>敷地内の園庭</t>
    <rPh sb="0" eb="3">
      <t>シキチナイ</t>
    </rPh>
    <rPh sb="4" eb="6">
      <t>エンテイ</t>
    </rPh>
    <phoneticPr fontId="3"/>
  </si>
  <si>
    <t>代替地</t>
    <rPh sb="0" eb="3">
      <t>ダイタイチ</t>
    </rPh>
    <phoneticPr fontId="3"/>
  </si>
  <si>
    <t>屋上</t>
    <rPh sb="0" eb="2">
      <t>オクジョウ</t>
    </rPh>
    <phoneticPr fontId="3"/>
  </si>
  <si>
    <t>◆園児数から算出された各必要面積及び満３歳未満児に係る保育室等の基準適合状況</t>
    <rPh sb="1" eb="4">
      <t>エンジスウ</t>
    </rPh>
    <rPh sb="6" eb="8">
      <t>サンシュツ</t>
    </rPh>
    <rPh sb="11" eb="12">
      <t>カク</t>
    </rPh>
    <rPh sb="12" eb="14">
      <t>ヒツヨウ</t>
    </rPh>
    <rPh sb="14" eb="16">
      <t>メンセキ</t>
    </rPh>
    <rPh sb="16" eb="17">
      <t>オヨ</t>
    </rPh>
    <rPh sb="18" eb="19">
      <t>マン</t>
    </rPh>
    <rPh sb="20" eb="21">
      <t>サイ</t>
    </rPh>
    <rPh sb="21" eb="23">
      <t>ミマン</t>
    </rPh>
    <rPh sb="23" eb="24">
      <t>ジ</t>
    </rPh>
    <rPh sb="25" eb="26">
      <t>カカ</t>
    </rPh>
    <rPh sb="27" eb="30">
      <t>ホイクシツ</t>
    </rPh>
    <rPh sb="30" eb="31">
      <t>トウ</t>
    </rPh>
    <rPh sb="32" eb="34">
      <t>キジュン</t>
    </rPh>
    <rPh sb="34" eb="36">
      <t>テキゴウ</t>
    </rPh>
    <rPh sb="36" eb="38">
      <t>ジョウキョウ</t>
    </rPh>
    <phoneticPr fontId="3"/>
  </si>
  <si>
    <t>幼稚園基準</t>
    <rPh sb="0" eb="3">
      <t>ヨウチエン</t>
    </rPh>
    <rPh sb="3" eb="5">
      <t>キジュン</t>
    </rPh>
    <phoneticPr fontId="3"/>
  </si>
  <si>
    <t>保育所基準</t>
    <rPh sb="0" eb="2">
      <t>ホイク</t>
    </rPh>
    <rPh sb="2" eb="3">
      <t>ショ</t>
    </rPh>
    <rPh sb="3" eb="5">
      <t>キジュン</t>
    </rPh>
    <phoneticPr fontId="3"/>
  </si>
  <si>
    <r>
      <t xml:space="preserve">保育室等
</t>
    </r>
    <r>
      <rPr>
        <sz val="9"/>
        <rFont val="ＭＳ Ｐゴシック"/>
        <family val="3"/>
        <charset val="128"/>
      </rPr>
      <t>（３歳以上児）</t>
    </r>
    <rPh sb="0" eb="3">
      <t>ホイクシツ</t>
    </rPh>
    <rPh sb="3" eb="4">
      <t>トウ</t>
    </rPh>
    <rPh sb="7" eb="8">
      <t>サイ</t>
    </rPh>
    <rPh sb="8" eb="10">
      <t>イジョウ</t>
    </rPh>
    <rPh sb="10" eb="11">
      <t>コ</t>
    </rPh>
    <phoneticPr fontId="3"/>
  </si>
  <si>
    <t>園庭</t>
    <rPh sb="0" eb="2">
      <t>エンテイ</t>
    </rPh>
    <phoneticPr fontId="3"/>
  </si>
  <si>
    <t>満３歳未満児に
係る保育室等の
基準適合状況</t>
    <rPh sb="0" eb="1">
      <t>マン</t>
    </rPh>
    <rPh sb="2" eb="3">
      <t>サイ</t>
    </rPh>
    <rPh sb="3" eb="5">
      <t>ミマン</t>
    </rPh>
    <rPh sb="5" eb="6">
      <t>ジ</t>
    </rPh>
    <rPh sb="8" eb="9">
      <t>カカ</t>
    </rPh>
    <rPh sb="10" eb="13">
      <t>ホイクシツ</t>
    </rPh>
    <rPh sb="13" eb="14">
      <t>トウ</t>
    </rPh>
    <rPh sb="16" eb="18">
      <t>キジュン</t>
    </rPh>
    <rPh sb="18" eb="20">
      <t>テキゴウ</t>
    </rPh>
    <rPh sb="20" eb="22">
      <t>ジョウキョウ</t>
    </rPh>
    <phoneticPr fontId="3"/>
  </si>
  <si>
    <t>◆園舎面積　：　「イ」と「ロ」を合算した面積以上</t>
    <rPh sb="1" eb="3">
      <t>エンシャ</t>
    </rPh>
    <rPh sb="3" eb="5">
      <t>メンセキ</t>
    </rPh>
    <phoneticPr fontId="3"/>
  </si>
  <si>
    <t>イ
幼稚園基準</t>
    <rPh sb="2" eb="5">
      <t>ヨウチエン</t>
    </rPh>
    <rPh sb="5" eb="7">
      <t>キジュン</t>
    </rPh>
    <phoneticPr fontId="3"/>
  </si>
  <si>
    <t>満３歳以上児の学級数に応じた園舎面積</t>
    <rPh sb="11" eb="12">
      <t>オウ</t>
    </rPh>
    <rPh sb="16" eb="18">
      <t>メンセキ</t>
    </rPh>
    <phoneticPr fontId="3"/>
  </si>
  <si>
    <t>移行特例</t>
    <rPh sb="0" eb="2">
      <t>イコウ</t>
    </rPh>
    <rPh sb="2" eb="4">
      <t>トクレイ</t>
    </rPh>
    <phoneticPr fontId="3"/>
  </si>
  <si>
    <t>ロ
保育所基準</t>
    <rPh sb="2" eb="5">
      <t>ホイクショ</t>
    </rPh>
    <rPh sb="5" eb="7">
      <t>キジュン</t>
    </rPh>
    <phoneticPr fontId="3"/>
  </si>
  <si>
    <t>保育室（満２歳児）：園児１人あたり１．９８㎡　　</t>
    <rPh sb="10" eb="12">
      <t>エンジ</t>
    </rPh>
    <rPh sb="13" eb="14">
      <t>ニン</t>
    </rPh>
    <phoneticPr fontId="3"/>
  </si>
  <si>
    <t>ほふく室：　園児１人あたり３．３㎡</t>
    <rPh sb="3" eb="4">
      <t>シツ</t>
    </rPh>
    <rPh sb="6" eb="8">
      <t>エンジ</t>
    </rPh>
    <rPh sb="9" eb="10">
      <t>ニン</t>
    </rPh>
    <phoneticPr fontId="3"/>
  </si>
  <si>
    <t>乳児室：　園児１人あたり１．６５㎡</t>
    <rPh sb="0" eb="2">
      <t>ニュウジ</t>
    </rPh>
    <rPh sb="2" eb="3">
      <t>シツ</t>
    </rPh>
    <rPh sb="5" eb="7">
      <t>エンジ</t>
    </rPh>
    <rPh sb="8" eb="9">
      <t>ニン</t>
    </rPh>
    <phoneticPr fontId="3"/>
  </si>
  <si>
    <t>保育所基準</t>
    <rPh sb="0" eb="3">
      <t>ホイクショ</t>
    </rPh>
    <rPh sb="3" eb="5">
      <t>キジュン</t>
    </rPh>
    <phoneticPr fontId="3"/>
  </si>
  <si>
    <t>合計　（　＝　イ　＋　ロ　）</t>
    <rPh sb="0" eb="2">
      <t>ゴウケイ</t>
    </rPh>
    <phoneticPr fontId="3"/>
  </si>
  <si>
    <t>◆園庭面積　：　①と②を合計した面積以上</t>
    <rPh sb="1" eb="3">
      <t>エンテイ</t>
    </rPh>
    <rPh sb="3" eb="5">
      <t>メンセキ</t>
    </rPh>
    <rPh sb="12" eb="14">
      <t>ゴウケイ</t>
    </rPh>
    <rPh sb="16" eb="18">
      <t>メンセキ</t>
    </rPh>
    <rPh sb="18" eb="20">
      <t>イジョウ</t>
    </rPh>
    <phoneticPr fontId="3"/>
  </si>
  <si>
    <t>①３歳以上児</t>
    <rPh sb="2" eb="3">
      <t>サイ</t>
    </rPh>
    <rPh sb="3" eb="6">
      <t>イジョウジ</t>
    </rPh>
    <phoneticPr fontId="3"/>
  </si>
  <si>
    <t>：「イ」と「ロ」を比較し、いずれか大きい面積</t>
    <rPh sb="9" eb="11">
      <t>ヒカク</t>
    </rPh>
    <rPh sb="17" eb="18">
      <t>オオ</t>
    </rPh>
    <rPh sb="20" eb="22">
      <t>メンセキ</t>
    </rPh>
    <phoneticPr fontId="3"/>
  </si>
  <si>
    <t>　イ：満３歳以上児の学級数に応じた園庭面積</t>
    <rPh sb="14" eb="15">
      <t>オウ</t>
    </rPh>
    <rPh sb="19" eb="21">
      <t>メンセキ</t>
    </rPh>
    <phoneticPr fontId="3"/>
  </si>
  <si>
    <t>　ロ：園児１人にあたり３．３㎡</t>
    <phoneticPr fontId="3"/>
  </si>
  <si>
    <t>②満２歳児：園児１人につき３．３㎡</t>
    <rPh sb="1" eb="2">
      <t>マン</t>
    </rPh>
    <rPh sb="3" eb="5">
      <t>サイジ</t>
    </rPh>
    <phoneticPr fontId="3"/>
  </si>
  <si>
    <t>合計　（　＝　①　＋　②　）</t>
    <rPh sb="0" eb="2">
      <t>ゴウケイ</t>
    </rPh>
    <phoneticPr fontId="3"/>
  </si>
  <si>
    <t>幼稚園基準（実学級数）</t>
    <rPh sb="0" eb="3">
      <t>ヨウチエン</t>
    </rPh>
    <rPh sb="3" eb="5">
      <t>キジュン</t>
    </rPh>
    <rPh sb="6" eb="7">
      <t>ジツ</t>
    </rPh>
    <rPh sb="7" eb="9">
      <t>ガッキュウ</t>
    </rPh>
    <rPh sb="9" eb="10">
      <t>スウ</t>
    </rPh>
    <phoneticPr fontId="3"/>
  </si>
  <si>
    <r>
      <t xml:space="preserve">※常勤とは常用労働者のこと
　（正規・臨時等の雇用形態は問わない）　
</t>
    </r>
    <r>
      <rPr>
        <b/>
        <sz val="10"/>
        <color indexed="8"/>
        <rFont val="ＭＳ Ｐゴシック"/>
        <family val="3"/>
        <charset val="128"/>
      </rPr>
      <t>※園長が</t>
    </r>
    <r>
      <rPr>
        <b/>
        <sz val="10"/>
        <rFont val="ＭＳ Ｐゴシック"/>
        <family val="3"/>
        <charset val="128"/>
      </rPr>
      <t>専任している場合は、園長を含めないこと</t>
    </r>
    <rPh sb="1" eb="3">
      <t>ジョウキン</t>
    </rPh>
    <rPh sb="5" eb="7">
      <t>ジョウヨウ</t>
    </rPh>
    <rPh sb="7" eb="10">
      <t>ロウドウシャ</t>
    </rPh>
    <rPh sb="36" eb="38">
      <t>エンチョウ</t>
    </rPh>
    <rPh sb="39" eb="41">
      <t>センニン</t>
    </rPh>
    <rPh sb="45" eb="47">
      <t>バアイ</t>
    </rPh>
    <rPh sb="49" eb="51">
      <t>エンチョウ</t>
    </rPh>
    <rPh sb="52" eb="53">
      <t>フク</t>
    </rPh>
    <phoneticPr fontId="3"/>
  </si>
  <si>
    <t>　教育及び保育に従事する職員配置状況</t>
    <rPh sb="1" eb="3">
      <t>キョウイク</t>
    </rPh>
    <rPh sb="3" eb="4">
      <t>オヨ</t>
    </rPh>
    <rPh sb="5" eb="7">
      <t>ホイク</t>
    </rPh>
    <rPh sb="8" eb="10">
      <t>ジュウジ</t>
    </rPh>
    <rPh sb="12" eb="14">
      <t>ショクイン</t>
    </rPh>
    <rPh sb="14" eb="16">
      <t>ハイチ</t>
    </rPh>
    <rPh sb="16" eb="18">
      <t>ジョウキョウ</t>
    </rPh>
    <phoneticPr fontId="3"/>
  </si>
  <si>
    <t>検査実施月の前月初日の状況を記載してください。</t>
    <rPh sb="0" eb="2">
      <t>ケンサ</t>
    </rPh>
    <rPh sb="2" eb="4">
      <t>ジッシ</t>
    </rPh>
    <rPh sb="4" eb="5">
      <t>ツキ</t>
    </rPh>
    <rPh sb="6" eb="8">
      <t>ゼンゲツ</t>
    </rPh>
    <rPh sb="8" eb="10">
      <t>ショニチ</t>
    </rPh>
    <rPh sb="11" eb="13">
      <t>ジョウキョウ</t>
    </rPh>
    <rPh sb="14" eb="16">
      <t>キサイ</t>
    </rPh>
    <phoneticPr fontId="2"/>
  </si>
  <si>
    <t>検査実施月の前日初日の状況を記載してください。</t>
    <rPh sb="0" eb="2">
      <t>ケンサ</t>
    </rPh>
    <rPh sb="2" eb="4">
      <t>ジッシ</t>
    </rPh>
    <rPh sb="4" eb="5">
      <t>ヅキ</t>
    </rPh>
    <rPh sb="6" eb="8">
      <t>ゼンジツ</t>
    </rPh>
    <rPh sb="8" eb="10">
      <t>ショニチ</t>
    </rPh>
    <rPh sb="11" eb="13">
      <t>ジョウキョウ</t>
    </rPh>
    <rPh sb="14" eb="16">
      <t>キサイ</t>
    </rPh>
    <phoneticPr fontId="2"/>
  </si>
  <si>
    <t>検査月の前月初日現在の状況</t>
    <rPh sb="0" eb="2">
      <t>ケンサ</t>
    </rPh>
    <rPh sb="2" eb="3">
      <t>ツキ</t>
    </rPh>
    <rPh sb="4" eb="6">
      <t>ゼンゲツ</t>
    </rPh>
    <rPh sb="6" eb="8">
      <t>ショニチ</t>
    </rPh>
    <rPh sb="8" eb="10">
      <t>ゲンザイ</t>
    </rPh>
    <rPh sb="11" eb="13">
      <t>ジョウキョウ</t>
    </rPh>
    <phoneticPr fontId="3"/>
  </si>
  <si>
    <t>検査月の前月初日現在の状況</t>
    <rPh sb="0" eb="2">
      <t>ケンサ</t>
    </rPh>
    <rPh sb="2" eb="3">
      <t>ツキ</t>
    </rPh>
    <rPh sb="4" eb="6">
      <t>ゼンゲツ</t>
    </rPh>
    <rPh sb="6" eb="8">
      <t>ショニチ</t>
    </rPh>
    <rPh sb="8" eb="10">
      <t>ゲンザイ</t>
    </rPh>
    <rPh sb="11" eb="13">
      <t>ジョウキョウ</t>
    </rPh>
    <phoneticPr fontId="2"/>
  </si>
  <si>
    <t>◇検査月の前月初日現在の園児数及び面積を記載してください。</t>
    <rPh sb="1" eb="3">
      <t>ケンサ</t>
    </rPh>
    <rPh sb="3" eb="4">
      <t>ツキ</t>
    </rPh>
    <rPh sb="5" eb="7">
      <t>ゼンゲツ</t>
    </rPh>
    <rPh sb="7" eb="9">
      <t>ショニチ</t>
    </rPh>
    <rPh sb="9" eb="11">
      <t>ゲンザイ</t>
    </rPh>
    <rPh sb="12" eb="15">
      <t>エンジスウ</t>
    </rPh>
    <rPh sb="15" eb="16">
      <t>オヨ</t>
    </rPh>
    <rPh sb="17" eb="19">
      <t>メンセキ</t>
    </rPh>
    <rPh sb="20" eb="22">
      <t>キサイ</t>
    </rPh>
    <phoneticPr fontId="3"/>
  </si>
  <si>
    <t>◇検査月の前月初日現在の園児数及び面積を記載してください。</t>
    <rPh sb="1" eb="3">
      <t>ケンサ</t>
    </rPh>
    <rPh sb="3" eb="4">
      <t>ヅキ</t>
    </rPh>
    <rPh sb="5" eb="7">
      <t>ゼンゲツ</t>
    </rPh>
    <rPh sb="7" eb="9">
      <t>ショニチ</t>
    </rPh>
    <rPh sb="9" eb="11">
      <t>ゲンザイ</t>
    </rPh>
    <rPh sb="12" eb="15">
      <t>エンジスウ</t>
    </rPh>
    <rPh sb="15" eb="16">
      <t>オヨ</t>
    </rPh>
    <rPh sb="17" eb="19">
      <t>メンセキ</t>
    </rPh>
    <rPh sb="20" eb="22">
      <t>キサイ</t>
    </rPh>
    <phoneticPr fontId="3"/>
  </si>
  <si>
    <t>常勤換算後の人数</t>
    <rPh sb="0" eb="2">
      <t>ジョウキン</t>
    </rPh>
    <rPh sb="2" eb="4">
      <t>カンサン</t>
    </rPh>
    <rPh sb="4" eb="5">
      <t>ゴ</t>
    </rPh>
    <rPh sb="6" eb="8">
      <t>ニンズウ</t>
    </rPh>
    <phoneticPr fontId="3"/>
  </si>
  <si>
    <t xml:space="preserve">常勤換算後の人数
</t>
    <rPh sb="0" eb="2">
      <t>ジョウキン</t>
    </rPh>
    <rPh sb="2" eb="4">
      <t>カンサン</t>
    </rPh>
    <rPh sb="4" eb="5">
      <t>ゴ</t>
    </rPh>
    <rPh sb="6" eb="8">
      <t>ニンズウ</t>
    </rPh>
    <phoneticPr fontId="3"/>
  </si>
  <si>
    <t>１歳児
（満２歳到達児も含む）
（Ｃ）</t>
    <rPh sb="5" eb="6">
      <t>マン</t>
    </rPh>
    <rPh sb="7" eb="8">
      <t>サイ</t>
    </rPh>
    <rPh sb="8" eb="10">
      <t>トウタツ</t>
    </rPh>
    <rPh sb="10" eb="11">
      <t>ジ</t>
    </rPh>
    <rPh sb="12" eb="13">
      <t>フク</t>
    </rPh>
    <phoneticPr fontId="2"/>
  </si>
  <si>
    <t>※立ち歩きを始めた０～１歳児は、「ほふくする園児（3.3㎡/人必要）」です。
※一般に、１歳児にあっては、そのほとんどがほふくする園児であると考えられます。
　また、０歳児にあっても、満１歳に達する以前にほふくをするに至る園児が相当数みられることから、
　年度途中でほふくをはじめることを想定し、年度当初からほふくする園児として面積を確保するようにしてください。
※満２歳に到達しても引き続き、ほふく室にて処遇される園児は3.3㎡/人必要です。
　満２歳に到達し、ほふく室の面積が不足する等の理由で、満２歳到達児を２歳児保育室に移した場合は、その園児は1.98㎡/人必要です。</t>
    <phoneticPr fontId="3"/>
  </si>
  <si>
    <t>上記の内、満３歳以上児に係る面積</t>
    <phoneticPr fontId="2"/>
  </si>
  <si>
    <r>
      <t xml:space="preserve">保育室
</t>
    </r>
    <r>
      <rPr>
        <sz val="9"/>
        <rFont val="ＭＳ Ｐゴシック"/>
        <family val="3"/>
        <charset val="128"/>
      </rPr>
      <t>（</t>
    </r>
    <r>
      <rPr>
        <sz val="9"/>
        <rFont val="ＭＳ Ｐゴシック"/>
        <family val="3"/>
        <charset val="128"/>
      </rPr>
      <t>２歳児）</t>
    </r>
    <rPh sb="0" eb="3">
      <t>ホイクシツ</t>
    </rPh>
    <rPh sb="6" eb="8">
      <t>サイジ</t>
    </rPh>
    <phoneticPr fontId="3"/>
  </si>
  <si>
    <t>記入例</t>
    <rPh sb="0" eb="2">
      <t>キニュウ</t>
    </rPh>
    <rPh sb="2" eb="3">
      <t>レイ</t>
    </rPh>
    <phoneticPr fontId="2"/>
  </si>
  <si>
    <t>　施設の面積の状況</t>
    <rPh sb="1" eb="3">
      <t>シセツ</t>
    </rPh>
    <rPh sb="4" eb="6">
      <t>メンセキ</t>
    </rPh>
    <rPh sb="7" eb="9">
      <t>ジョウキョウ</t>
    </rPh>
    <phoneticPr fontId="3"/>
  </si>
  <si>
    <t>０歳児のほふくしない園児　（Ａ）</t>
    <rPh sb="10" eb="12">
      <t>エンジ</t>
    </rPh>
    <phoneticPr fontId="2"/>
  </si>
  <si>
    <t>０歳児のほふくする園児　（Ｂ）</t>
    <rPh sb="9" eb="11">
      <t>エンジ</t>
    </rPh>
    <phoneticPr fontId="2"/>
  </si>
  <si>
    <t>園舎面積（Ｄ）</t>
    <rPh sb="0" eb="2">
      <t>エンシャ</t>
    </rPh>
    <rPh sb="2" eb="4">
      <t>メンセキ</t>
    </rPh>
    <phoneticPr fontId="3"/>
  </si>
  <si>
    <t>保育室等計（Ｅ）</t>
    <rPh sb="0" eb="3">
      <t>ホイクシツ</t>
    </rPh>
    <rPh sb="3" eb="4">
      <t>トウ</t>
    </rPh>
    <rPh sb="4" eb="5">
      <t>ケイ</t>
    </rPh>
    <phoneticPr fontId="3"/>
  </si>
  <si>
    <t>園舎　Ｄ-Ｅ+Ｆ</t>
    <rPh sb="0" eb="2">
      <t>エンシャ</t>
    </rPh>
    <phoneticPr fontId="3"/>
  </si>
  <si>
    <t>保育室等（Ｆ）</t>
    <rPh sb="0" eb="3">
      <t>ホイクシツ</t>
    </rPh>
    <rPh sb="3" eb="4">
      <t>トウ</t>
    </rPh>
    <phoneticPr fontId="3"/>
  </si>
  <si>
    <r>
      <rPr>
        <b/>
        <sz val="11"/>
        <rFont val="ＭＳ Ｐゴシック"/>
        <family val="3"/>
        <charset val="128"/>
      </rPr>
      <t>園庭</t>
    </r>
    <r>
      <rPr>
        <sz val="11"/>
        <rFont val="ＭＳ Ｐゴシック"/>
        <family val="3"/>
        <charset val="128"/>
      </rPr>
      <t xml:space="preserve">
</t>
    </r>
    <r>
      <rPr>
        <sz val="8"/>
        <rFont val="ＭＳ Ｐゴシック"/>
        <family val="3"/>
        <charset val="128"/>
      </rPr>
      <t>（幼保以外は屋外遊戯場のことをいう）</t>
    </r>
    <rPh sb="0" eb="2">
      <t>エンテイ</t>
    </rPh>
    <rPh sb="4" eb="6">
      <t>ヨウホ</t>
    </rPh>
    <rPh sb="6" eb="8">
      <t>イガイ</t>
    </rPh>
    <rPh sb="9" eb="11">
      <t>オクガイ</t>
    </rPh>
    <rPh sb="11" eb="13">
      <t>ユウギ</t>
    </rPh>
    <rPh sb="13" eb="14">
      <t>ジョウ</t>
    </rPh>
    <phoneticPr fontId="3"/>
  </si>
  <si>
    <t>ほふく室
Ｃ×3.3</t>
    <rPh sb="3" eb="4">
      <t>シツ</t>
    </rPh>
    <phoneticPr fontId="3"/>
  </si>
  <si>
    <r>
      <t xml:space="preserve">乳児室
</t>
    </r>
    <r>
      <rPr>
        <sz val="9"/>
        <rFont val="ＭＳ Ｐゴシック"/>
        <family val="3"/>
        <charset val="128"/>
      </rPr>
      <t>Ａ×1.65+Ｂ×3.3</t>
    </r>
    <rPh sb="0" eb="2">
      <t>ニュウジ</t>
    </rPh>
    <rPh sb="2" eb="3">
      <t>シツ</t>
    </rPh>
    <phoneticPr fontId="3"/>
  </si>
  <si>
    <t>※立ち歩きを始めた０～１歳児は、「ほふくする園児（3.3㎡/人必要）」です。
※一般に、１歳児にあっては、そのほとんどがほふくする園児であると考えられます。
　また、０歳児にあっても、満１歳に達する以前にほふくをするに至る園児が相当数みられることから、
　年度途中でほふくをはじめることを想定し、年度当初からほふくする園児として面積を確保するようにしてください。
※満２歳に到達しても引き続き、ほふく室にて処遇される園児は3.3㎡/人必要です。
　満２歳に到達し、ほふく室の面積が不足する等の理由で、満２歳到達児を２歳児保育室に移した場合は、その園児は1.98㎡/人必要です。</t>
    <rPh sb="22" eb="24">
      <t>エンジ</t>
    </rPh>
    <rPh sb="65" eb="67">
      <t>エンジ</t>
    </rPh>
    <rPh sb="111" eb="113">
      <t>エンジ</t>
    </rPh>
    <rPh sb="159" eb="161">
      <t>エンジ</t>
    </rPh>
    <rPh sb="208" eb="210">
      <t>エンジ</t>
    </rPh>
    <rPh sb="273" eb="275">
      <t>エンジ</t>
    </rPh>
    <phoneticPr fontId="3"/>
  </si>
  <si>
    <r>
      <t xml:space="preserve">保育室
</t>
    </r>
    <r>
      <rPr>
        <sz val="9"/>
        <rFont val="ＭＳ Ｐゴシック"/>
        <family val="3"/>
        <charset val="128"/>
      </rPr>
      <t>（２歳児）</t>
    </r>
    <rPh sb="0" eb="3">
      <t>ホイクシツ</t>
    </rPh>
    <rPh sb="6" eb="8">
      <t>サイジ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</si>
</sst>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eneral&quot;人&quot;"/>
    <numFmt numFmtId="177" formatCode="0.0_);[Red]\(0.0\)"/>
    <numFmt numFmtId="178" formatCode="General&quot;学級&quot;"/>
    <numFmt numFmtId="179" formatCode="0_);[Red]\(0\)"/>
    <numFmt numFmtId="180" formatCode="General&quot;時&quot;&quot;間&quot;"/>
    <numFmt numFmtId="181" formatCode="General&quot;日&quot;"/>
    <numFmt numFmtId="182" formatCode="0.00_);[Red]\(0.00\)"/>
    <numFmt numFmtId="183" formatCode="0.0&quot;㎡&quot;"/>
  </numFmts>
  <fonts count="36" x14ac:knownFonts="1">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6"/>
      <name val="ＭＳ Ｐゴシック"/>
      <family val="3"/>
      <charset val="128"/>
    </font>
    <font>
      <sz val="10"/>
      <color theme="1"/>
      <name val="ＭＳ Ｐゴシック"/>
      <family val="3"/>
      <charset val="128"/>
      <scheme val="minor"/>
    </font>
    <font>
      <sz val="11"/>
      <color indexed="8"/>
      <name val="ＭＳ Ｐゴシック"/>
      <family val="3"/>
      <charset val="128"/>
    </font>
    <font>
      <sz val="8"/>
      <color indexed="8"/>
      <name val="ＭＳ Ｐゴシック"/>
      <family val="3"/>
      <charset val="128"/>
    </font>
    <font>
      <sz val="11"/>
      <name val="ＭＳ Ｐゴシック"/>
      <family val="3"/>
      <charset val="128"/>
    </font>
    <font>
      <b/>
      <sz val="11"/>
      <color theme="1"/>
      <name val="ＭＳ Ｐゴシック"/>
      <family val="3"/>
      <charset val="128"/>
      <scheme val="minor"/>
    </font>
    <font>
      <sz val="6"/>
      <color indexed="8"/>
      <name val="ＭＳ Ｐゴシック"/>
      <family val="3"/>
      <charset val="128"/>
    </font>
    <font>
      <sz val="9"/>
      <color indexed="8"/>
      <name val="ＭＳ Ｐゴシック"/>
      <family val="3"/>
      <charset val="128"/>
    </font>
    <font>
      <b/>
      <sz val="11"/>
      <color theme="0"/>
      <name val="ＭＳ Ｐゴシック"/>
      <family val="3"/>
      <charset val="128"/>
    </font>
    <font>
      <b/>
      <sz val="11"/>
      <color indexed="8"/>
      <name val="ＭＳ Ｐゴシック"/>
      <family val="3"/>
      <charset val="128"/>
    </font>
    <font>
      <sz val="9"/>
      <color theme="1"/>
      <name val="ＭＳ Ｐゴシック"/>
      <family val="3"/>
      <charset val="128"/>
      <scheme val="minor"/>
    </font>
    <font>
      <sz val="7"/>
      <color theme="1"/>
      <name val="ＭＳ Ｐゴシック"/>
      <family val="3"/>
      <charset val="128"/>
      <scheme val="minor"/>
    </font>
    <font>
      <sz val="10"/>
      <color indexed="8"/>
      <name val="ＭＳ Ｐゴシック"/>
      <family val="3"/>
      <charset val="128"/>
    </font>
    <font>
      <sz val="6"/>
      <color indexed="10"/>
      <name val="ＭＳ Ｐゴシック"/>
      <family val="3"/>
      <charset val="128"/>
    </font>
    <font>
      <sz val="9.6"/>
      <name val="ＭＳ Ｐゴシック"/>
      <family val="3"/>
      <charset val="128"/>
    </font>
    <font>
      <sz val="10"/>
      <name val="ＭＳ Ｐゴシック"/>
      <family val="3"/>
      <charset val="128"/>
    </font>
    <font>
      <sz val="11"/>
      <color indexed="10"/>
      <name val="ＭＳ Ｐゴシック"/>
      <family val="3"/>
      <charset val="128"/>
    </font>
    <font>
      <b/>
      <sz val="10"/>
      <name val="ＭＳ Ｐゴシック"/>
      <family val="3"/>
      <charset val="128"/>
    </font>
    <font>
      <b/>
      <sz val="11"/>
      <color rgb="FFFF0000"/>
      <name val="ＭＳ Ｐゴシック"/>
      <family val="3"/>
      <charset val="128"/>
      <scheme val="minor"/>
    </font>
    <font>
      <b/>
      <sz val="10"/>
      <color indexed="8"/>
      <name val="ＭＳ Ｐゴシック"/>
      <family val="3"/>
      <charset val="128"/>
    </font>
    <font>
      <sz val="8"/>
      <color theme="1"/>
      <name val="ＭＳ Ｐゴシック"/>
      <family val="3"/>
      <charset val="128"/>
      <scheme val="minor"/>
    </font>
    <font>
      <sz val="8"/>
      <name val="ＭＳ Ｐゴシック"/>
      <family val="3"/>
      <charset val="128"/>
    </font>
    <font>
      <b/>
      <sz val="11"/>
      <color theme="0"/>
      <name val="ＭＳ Ｐゴシック"/>
      <family val="3"/>
      <charset val="128"/>
      <scheme val="minor"/>
    </font>
    <font>
      <b/>
      <sz val="11"/>
      <name val="ＭＳ Ｐゴシック"/>
      <family val="3"/>
      <charset val="128"/>
    </font>
    <font>
      <sz val="9"/>
      <name val="ＭＳ Ｐゴシック"/>
      <family val="3"/>
      <charset val="128"/>
    </font>
    <font>
      <b/>
      <sz val="11"/>
      <color rgb="FFFF0000"/>
      <name val="ＭＳ Ｐゴシック"/>
      <family val="3"/>
      <charset val="128"/>
    </font>
    <font>
      <sz val="9"/>
      <color rgb="FFFF0000"/>
      <name val="ＭＳ Ｐゴシック"/>
      <family val="3"/>
      <charset val="128"/>
      <scheme val="minor"/>
    </font>
    <font>
      <sz val="11"/>
      <color rgb="FFFF0000"/>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indexed="43"/>
        <bgColor indexed="64"/>
      </patternFill>
    </fill>
    <fill>
      <patternFill patternType="solid">
        <fgColor theme="1"/>
        <bgColor indexed="64"/>
      </patternFill>
    </fill>
    <fill>
      <patternFill patternType="solid">
        <fgColor theme="0" tint="-0.14999847407452621"/>
        <bgColor indexed="64"/>
      </patternFill>
    </fill>
    <fill>
      <patternFill patternType="solid">
        <fgColor rgb="FFFF0000"/>
        <bgColor indexed="64"/>
      </patternFill>
    </fill>
  </fills>
  <borders count="1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DashDot">
        <color indexed="64"/>
      </left>
      <right style="thin">
        <color indexed="64"/>
      </right>
      <top style="mediumDashDot">
        <color indexed="64"/>
      </top>
      <bottom/>
      <diagonal/>
    </border>
    <border>
      <left style="thin">
        <color indexed="64"/>
      </left>
      <right style="thin">
        <color indexed="64"/>
      </right>
      <top style="mediumDashDot">
        <color indexed="64"/>
      </top>
      <bottom/>
      <diagonal/>
    </border>
    <border>
      <left style="thin">
        <color indexed="64"/>
      </left>
      <right style="medium">
        <color indexed="64"/>
      </right>
      <top style="mediumDashDot">
        <color indexed="64"/>
      </top>
      <bottom/>
      <diagonal/>
    </border>
    <border>
      <left style="mediumDashDot">
        <color indexed="64"/>
      </left>
      <right style="thin">
        <color indexed="64"/>
      </right>
      <top/>
      <bottom style="medium">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mediumDashDot">
        <color indexed="64"/>
      </right>
      <top style="thin">
        <color indexed="64"/>
      </top>
      <bottom style="thin">
        <color indexed="64"/>
      </bottom>
      <diagonal/>
    </border>
    <border>
      <left/>
      <right style="mediumDashDot">
        <color indexed="64"/>
      </right>
      <top style="thin">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7" fillId="0" borderId="0">
      <alignment vertical="center"/>
    </xf>
  </cellStyleXfs>
  <cellXfs count="653">
    <xf numFmtId="0" fontId="0" fillId="0" borderId="0" xfId="0">
      <alignment vertical="center"/>
    </xf>
    <xf numFmtId="0" fontId="1" fillId="0" borderId="0" xfId="0" applyFont="1" applyAlignment="1">
      <alignment horizontal="center" vertical="center"/>
    </xf>
    <xf numFmtId="176" fontId="6" fillId="0" borderId="0" xfId="1" applyNumberFormat="1" applyFont="1" applyFill="1" applyBorder="1" applyAlignment="1" applyProtection="1">
      <alignment horizontal="center" vertical="center"/>
      <protection locked="0"/>
    </xf>
    <xf numFmtId="0" fontId="0" fillId="0" borderId="0" xfId="0" applyFill="1">
      <alignment vertical="center"/>
    </xf>
    <xf numFmtId="0" fontId="0" fillId="0" borderId="0" xfId="0" applyFont="1">
      <alignment vertical="center"/>
    </xf>
    <xf numFmtId="0" fontId="0" fillId="0" borderId="0" xfId="0" applyBorder="1">
      <alignment vertical="center"/>
    </xf>
    <xf numFmtId="0" fontId="9" fillId="0" borderId="0" xfId="0" applyFont="1" applyBorder="1">
      <alignment vertical="center"/>
    </xf>
    <xf numFmtId="0" fontId="9" fillId="0" borderId="0" xfId="0" applyFont="1" applyFill="1" applyBorder="1">
      <alignment vertical="center"/>
    </xf>
    <xf numFmtId="0" fontId="0" fillId="0" borderId="0" xfId="0" applyFill="1" applyBorder="1">
      <alignment vertical="center"/>
    </xf>
    <xf numFmtId="176" fontId="5" fillId="4" borderId="27" xfId="0" applyNumberFormat="1" applyFont="1" applyFill="1" applyBorder="1" applyAlignment="1" applyProtection="1">
      <alignment horizontal="center" vertical="center"/>
      <protection locked="0"/>
    </xf>
    <xf numFmtId="176" fontId="5" fillId="4" borderId="33" xfId="0" applyNumberFormat="1" applyFont="1" applyFill="1" applyBorder="1" applyAlignment="1" applyProtection="1">
      <alignment horizontal="center" vertical="center"/>
      <protection locked="0"/>
    </xf>
    <xf numFmtId="176" fontId="5" fillId="4" borderId="30" xfId="0" applyNumberFormat="1" applyFont="1" applyFill="1" applyBorder="1" applyAlignment="1" applyProtection="1">
      <alignment horizontal="center" vertical="center"/>
      <protection locked="0"/>
    </xf>
    <xf numFmtId="176" fontId="5" fillId="4" borderId="18" xfId="0" applyNumberFormat="1" applyFont="1" applyFill="1" applyBorder="1" applyAlignment="1" applyProtection="1">
      <alignment horizontal="center" vertical="center"/>
      <protection locked="0"/>
    </xf>
    <xf numFmtId="0" fontId="16" fillId="0" borderId="0" xfId="0" applyFont="1" applyFill="1" applyAlignment="1">
      <alignment horizontal="center" vertical="center"/>
    </xf>
    <xf numFmtId="176" fontId="7" fillId="4" borderId="68" xfId="0" applyNumberFormat="1" applyFont="1" applyFill="1" applyBorder="1" applyAlignment="1" applyProtection="1">
      <alignment horizontal="center" vertical="center"/>
      <protection locked="0"/>
    </xf>
    <xf numFmtId="176" fontId="7" fillId="4" borderId="18" xfId="0" applyNumberFormat="1" applyFont="1" applyFill="1" applyBorder="1" applyAlignment="1" applyProtection="1">
      <alignment horizontal="center" vertical="center"/>
      <protection locked="0"/>
    </xf>
    <xf numFmtId="0" fontId="9" fillId="0" borderId="0" xfId="0" applyFont="1" applyAlignment="1">
      <alignment vertical="center"/>
    </xf>
    <xf numFmtId="0" fontId="1" fillId="0" borderId="0" xfId="0" applyFont="1" applyAlignment="1">
      <alignment horizontal="left" vertical="center"/>
    </xf>
    <xf numFmtId="0" fontId="7" fillId="0" borderId="0" xfId="2">
      <alignment vertical="center"/>
    </xf>
    <xf numFmtId="0" fontId="7" fillId="0" borderId="0" xfId="2" applyBorder="1">
      <alignment vertical="center"/>
    </xf>
    <xf numFmtId="0" fontId="24" fillId="0" borderId="0" xfId="0" applyFont="1" applyFill="1" applyBorder="1" applyAlignment="1">
      <alignment vertical="center"/>
    </xf>
    <xf numFmtId="0" fontId="23" fillId="0" borderId="0" xfId="0" applyFont="1" applyFill="1" applyBorder="1" applyAlignment="1">
      <alignment horizontal="center" vertical="center"/>
    </xf>
    <xf numFmtId="0" fontId="7" fillId="0" borderId="0" xfId="2" applyFill="1" applyBorder="1" applyAlignment="1">
      <alignment horizontal="center" vertical="center"/>
    </xf>
    <xf numFmtId="0" fontId="7" fillId="0" borderId="0" xfId="2" applyAlignment="1">
      <alignment horizontal="center" vertical="center"/>
    </xf>
    <xf numFmtId="0" fontId="29" fillId="0" borderId="0" xfId="0" applyFont="1" applyProtection="1">
      <alignment vertical="center"/>
    </xf>
    <xf numFmtId="0" fontId="0" fillId="0" borderId="0" xfId="0" applyFont="1" applyProtection="1">
      <alignment vertical="center"/>
    </xf>
    <xf numFmtId="0" fontId="0" fillId="0" borderId="0" xfId="0" applyFont="1" applyAlignment="1" applyProtection="1">
      <alignment horizontal="center" vertical="center"/>
    </xf>
    <xf numFmtId="0" fontId="7" fillId="0" borderId="0" xfId="2" applyAlignment="1">
      <alignment vertical="center"/>
    </xf>
    <xf numFmtId="0" fontId="7" fillId="0" borderId="0" xfId="2" applyBorder="1" applyAlignment="1">
      <alignment vertical="center"/>
    </xf>
    <xf numFmtId="183" fontId="7" fillId="2" borderId="9" xfId="2" applyNumberFormat="1" applyFill="1" applyBorder="1" applyAlignment="1" applyProtection="1">
      <alignment horizontal="center" vertical="center"/>
      <protection locked="0"/>
    </xf>
    <xf numFmtId="183" fontId="7" fillId="2" borderId="10" xfId="2" applyNumberFormat="1" applyFill="1" applyBorder="1" applyAlignment="1" applyProtection="1">
      <alignment horizontal="center" vertical="center"/>
      <protection locked="0"/>
    </xf>
    <xf numFmtId="0" fontId="1" fillId="0" borderId="0" xfId="0" applyFont="1" applyAlignment="1" applyProtection="1">
      <alignment horizontal="center" vertical="center"/>
    </xf>
    <xf numFmtId="0" fontId="1" fillId="0" borderId="0" xfId="0" applyFont="1" applyProtection="1">
      <alignment vertical="center"/>
    </xf>
    <xf numFmtId="0" fontId="0" fillId="0" borderId="1" xfId="0" applyFont="1" applyBorder="1" applyAlignment="1" applyProtection="1">
      <alignment vertical="center"/>
    </xf>
    <xf numFmtId="0" fontId="0" fillId="0" borderId="2" xfId="0" applyFont="1" applyFill="1" applyBorder="1" applyAlignment="1" applyProtection="1">
      <alignment vertical="center" shrinkToFit="1"/>
    </xf>
    <xf numFmtId="0" fontId="0"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1" fillId="0" borderId="0" xfId="0" applyFont="1" applyFill="1" applyProtection="1">
      <alignment vertical="center"/>
    </xf>
    <xf numFmtId="0" fontId="7"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0" fillId="0" borderId="0" xfId="0" applyProtection="1">
      <alignment vertical="center"/>
    </xf>
    <xf numFmtId="0" fontId="0" fillId="0" borderId="0" xfId="0" applyFont="1" applyBorder="1" applyProtection="1">
      <alignment vertical="center"/>
    </xf>
    <xf numFmtId="0" fontId="0" fillId="0" borderId="0" xfId="0" applyBorder="1" applyProtection="1">
      <alignment vertical="center"/>
    </xf>
    <xf numFmtId="0" fontId="9" fillId="0" borderId="0" xfId="0" applyFont="1" applyBorder="1" applyProtection="1">
      <alignment vertical="center"/>
    </xf>
    <xf numFmtId="0" fontId="5" fillId="0" borderId="0" xfId="0" applyFont="1" applyBorder="1" applyProtection="1">
      <alignment vertical="center"/>
    </xf>
    <xf numFmtId="0" fontId="9" fillId="0" borderId="0" xfId="0" applyFont="1" applyFill="1" applyBorder="1" applyProtection="1">
      <alignment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5" fillId="0" borderId="0" xfId="0" applyFont="1" applyFill="1" applyBorder="1" applyProtection="1">
      <alignment vertical="center"/>
    </xf>
    <xf numFmtId="0" fontId="12" fillId="0" borderId="0" xfId="0" applyFont="1" applyBorder="1" applyAlignment="1" applyProtection="1">
      <alignment horizontal="center" vertical="center"/>
    </xf>
    <xf numFmtId="0" fontId="0" fillId="0" borderId="0" xfId="0" applyFill="1" applyBorder="1" applyProtection="1">
      <alignment vertical="center"/>
    </xf>
    <xf numFmtId="0" fontId="7" fillId="0" borderId="0" xfId="0" applyFont="1" applyFill="1" applyBorder="1" applyAlignment="1" applyProtection="1">
      <alignment horizontal="center" vertical="center" wrapText="1"/>
    </xf>
    <xf numFmtId="176" fontId="0" fillId="0" borderId="0" xfId="0" applyNumberFormat="1" applyFont="1" applyFill="1" applyBorder="1" applyAlignment="1" applyProtection="1">
      <alignment horizontal="center" vertical="center"/>
    </xf>
    <xf numFmtId="0" fontId="0" fillId="0" borderId="0" xfId="0" applyFont="1" applyFill="1" applyBorder="1" applyProtection="1">
      <alignment vertical="center"/>
    </xf>
    <xf numFmtId="0" fontId="5" fillId="0" borderId="18"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4" xfId="0" applyFont="1" applyBorder="1" applyAlignment="1" applyProtection="1">
      <alignment horizontal="right" vertical="center"/>
    </xf>
    <xf numFmtId="0" fontId="5" fillId="0" borderId="25" xfId="0" applyFont="1" applyBorder="1" applyAlignment="1" applyProtection="1">
      <alignment horizontal="center" vertical="center"/>
    </xf>
    <xf numFmtId="176" fontId="5" fillId="3" borderId="26" xfId="0" applyNumberFormat="1" applyFont="1" applyFill="1" applyBorder="1" applyAlignment="1" applyProtection="1">
      <alignment horizontal="center" vertical="center"/>
    </xf>
    <xf numFmtId="176" fontId="5" fillId="4" borderId="27" xfId="0" applyNumberFormat="1" applyFont="1" applyFill="1" applyBorder="1" applyAlignment="1" applyProtection="1">
      <alignment horizontal="center" vertical="center"/>
    </xf>
    <xf numFmtId="177" fontId="0" fillId="0" borderId="0" xfId="0" applyNumberFormat="1" applyFont="1" applyFill="1" applyBorder="1" applyAlignment="1" applyProtection="1">
      <alignment horizontal="center" vertical="center"/>
    </xf>
    <xf numFmtId="176" fontId="5" fillId="4" borderId="33" xfId="0" applyNumberFormat="1" applyFont="1" applyFill="1" applyBorder="1" applyAlignment="1" applyProtection="1">
      <alignment horizontal="center" vertical="center"/>
    </xf>
    <xf numFmtId="0" fontId="5" fillId="0" borderId="36" xfId="0" applyFont="1" applyBorder="1" applyAlignment="1" applyProtection="1">
      <alignment horizontal="right" vertical="center"/>
    </xf>
    <xf numFmtId="0" fontId="5" fillId="0" borderId="37" xfId="0" applyFont="1" applyBorder="1" applyAlignment="1" applyProtection="1">
      <alignment horizontal="center" vertical="center"/>
    </xf>
    <xf numFmtId="176" fontId="5" fillId="4" borderId="30" xfId="0" applyNumberFormat="1" applyFont="1" applyFill="1" applyBorder="1" applyAlignment="1" applyProtection="1">
      <alignment horizontal="center" vertical="center"/>
    </xf>
    <xf numFmtId="176" fontId="5" fillId="4" borderId="18" xfId="0" applyNumberFormat="1" applyFont="1" applyFill="1" applyBorder="1" applyAlignment="1" applyProtection="1">
      <alignment horizontal="center" vertical="center"/>
    </xf>
    <xf numFmtId="176" fontId="5" fillId="0" borderId="27" xfId="0" applyNumberFormat="1" applyFont="1" applyFill="1" applyBorder="1" applyAlignment="1" applyProtection="1">
      <alignment horizontal="center" vertical="center"/>
    </xf>
    <xf numFmtId="0" fontId="5" fillId="0" borderId="35" xfId="0" applyFont="1" applyBorder="1" applyAlignment="1" applyProtection="1">
      <alignment vertical="center" wrapText="1"/>
    </xf>
    <xf numFmtId="0" fontId="5" fillId="0" borderId="0" xfId="0" applyFont="1" applyBorder="1" applyAlignment="1" applyProtection="1">
      <alignment vertical="center" wrapText="1"/>
    </xf>
    <xf numFmtId="0" fontId="5" fillId="0" borderId="39" xfId="0" applyFont="1" applyBorder="1" applyAlignment="1" applyProtection="1">
      <alignment vertical="center" wrapText="1"/>
    </xf>
    <xf numFmtId="0" fontId="5" fillId="0" borderId="44" xfId="0" applyFont="1" applyBorder="1" applyAlignment="1" applyProtection="1">
      <alignment vertical="center" wrapText="1"/>
    </xf>
    <xf numFmtId="0" fontId="5" fillId="0" borderId="45" xfId="0" applyFont="1" applyBorder="1" applyAlignment="1" applyProtection="1">
      <alignment vertical="center" wrapText="1"/>
    </xf>
    <xf numFmtId="0" fontId="5" fillId="0" borderId="46" xfId="0" applyFont="1" applyBorder="1" applyAlignment="1" applyProtection="1">
      <alignment vertical="center" wrapText="1"/>
    </xf>
    <xf numFmtId="0" fontId="5" fillId="0" borderId="53" xfId="0" applyFont="1" applyBorder="1" applyAlignment="1" applyProtection="1">
      <alignment vertical="center" shrinkToFit="1"/>
    </xf>
    <xf numFmtId="0" fontId="5" fillId="0" borderId="54" xfId="0" applyFont="1" applyBorder="1" applyAlignment="1" applyProtection="1">
      <alignment vertical="center" shrinkToFit="1"/>
    </xf>
    <xf numFmtId="0" fontId="15" fillId="0" borderId="0" xfId="0" applyFont="1" applyProtection="1">
      <alignment vertical="center"/>
    </xf>
    <xf numFmtId="0" fontId="16" fillId="0" borderId="0" xfId="0" applyFont="1" applyFill="1" applyAlignment="1" applyProtection="1">
      <alignment horizontal="center" vertical="center"/>
    </xf>
    <xf numFmtId="0" fontId="7" fillId="0" borderId="0" xfId="0" applyFont="1" applyFill="1" applyBorder="1" applyAlignment="1" applyProtection="1">
      <alignment horizontal="center" vertical="center"/>
    </xf>
    <xf numFmtId="179" fontId="0" fillId="0" borderId="0" xfId="0" applyNumberFormat="1" applyFont="1" applyFill="1" applyBorder="1" applyAlignment="1" applyProtection="1">
      <alignment horizontal="center" vertical="center"/>
    </xf>
    <xf numFmtId="0" fontId="19" fillId="0" borderId="0" xfId="0" applyFont="1" applyFill="1" applyAlignment="1" applyProtection="1">
      <alignment horizontal="center" vertical="center"/>
    </xf>
    <xf numFmtId="176" fontId="7" fillId="4" borderId="68" xfId="0" applyNumberFormat="1" applyFont="1" applyFill="1" applyBorder="1" applyAlignment="1" applyProtection="1">
      <alignment horizontal="center" vertical="center"/>
    </xf>
    <xf numFmtId="176" fontId="7" fillId="4" borderId="18" xfId="0" applyNumberFormat="1" applyFont="1" applyFill="1" applyBorder="1" applyAlignment="1" applyProtection="1">
      <alignment horizontal="center" vertical="center"/>
    </xf>
    <xf numFmtId="176" fontId="7" fillId="0" borderId="18" xfId="0" applyNumberFormat="1" applyFont="1" applyFill="1" applyBorder="1" applyAlignment="1" applyProtection="1">
      <alignment horizontal="center" vertical="center"/>
    </xf>
    <xf numFmtId="176" fontId="7" fillId="0" borderId="9" xfId="0" applyNumberFormat="1" applyFont="1" applyFill="1" applyBorder="1" applyAlignment="1" applyProtection="1">
      <alignment horizontal="center" vertical="center"/>
    </xf>
    <xf numFmtId="179" fontId="0" fillId="0" borderId="0" xfId="0" applyNumberFormat="1" applyFont="1" applyFill="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righ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12" fillId="0" borderId="69" xfId="0" applyFont="1" applyBorder="1" applyAlignment="1" applyProtection="1">
      <alignment horizontal="right" vertical="center"/>
    </xf>
    <xf numFmtId="182" fontId="0" fillId="0" borderId="0" xfId="0" applyNumberFormat="1" applyFont="1" applyProtection="1">
      <alignment vertical="center"/>
    </xf>
    <xf numFmtId="0" fontId="5" fillId="0" borderId="0" xfId="0" applyFont="1" applyBorder="1" applyAlignment="1" applyProtection="1">
      <alignment horizontal="left" vertical="center"/>
    </xf>
    <xf numFmtId="180" fontId="7" fillId="0" borderId="0" xfId="0" applyNumberFormat="1" applyFont="1" applyFill="1" applyBorder="1" applyAlignment="1" applyProtection="1">
      <alignment horizontal="center" vertical="center"/>
    </xf>
    <xf numFmtId="0" fontId="5" fillId="0" borderId="0" xfId="0" applyFont="1" applyBorder="1" applyAlignment="1" applyProtection="1">
      <alignment horizontal="left" vertical="top"/>
    </xf>
    <xf numFmtId="0" fontId="7" fillId="0" borderId="12" xfId="2" applyBorder="1" applyAlignment="1" applyProtection="1">
      <alignment horizontal="center" vertical="center" wrapText="1"/>
      <protection locked="0"/>
    </xf>
    <xf numFmtId="183" fontId="7" fillId="0" borderId="56" xfId="2" applyNumberFormat="1" applyBorder="1" applyAlignment="1" applyProtection="1">
      <alignment vertical="center"/>
      <protection locked="0"/>
    </xf>
    <xf numFmtId="0" fontId="26" fillId="0" borderId="52" xfId="2" applyFont="1" applyFill="1" applyBorder="1" applyAlignment="1" applyProtection="1">
      <alignment horizontal="center" vertical="center"/>
      <protection locked="0"/>
    </xf>
    <xf numFmtId="183" fontId="7" fillId="0" borderId="98" xfId="2" applyNumberFormat="1" applyBorder="1" applyAlignment="1" applyProtection="1">
      <alignment vertical="center"/>
      <protection locked="0"/>
    </xf>
    <xf numFmtId="0" fontId="7" fillId="0" borderId="82" xfId="2" applyBorder="1" applyAlignment="1" applyProtection="1">
      <alignment horizontal="center" vertical="center"/>
      <protection locked="0"/>
    </xf>
    <xf numFmtId="183" fontId="7" fillId="0" borderId="100" xfId="2" applyNumberFormat="1" applyBorder="1" applyAlignment="1" applyProtection="1">
      <alignment vertical="center"/>
      <protection locked="0"/>
    </xf>
    <xf numFmtId="0" fontId="28" fillId="6" borderId="43" xfId="2" applyFont="1" applyFill="1" applyBorder="1" applyAlignment="1" applyProtection="1">
      <alignment horizontal="center" vertical="center"/>
      <protection locked="0"/>
    </xf>
    <xf numFmtId="183" fontId="7" fillId="0" borderId="103" xfId="2" applyNumberFormat="1" applyBorder="1" applyAlignment="1" applyProtection="1">
      <alignment vertical="center"/>
      <protection locked="0"/>
    </xf>
    <xf numFmtId="183" fontId="26" fillId="0" borderId="63" xfId="2" applyNumberFormat="1" applyFont="1" applyBorder="1" applyAlignment="1" applyProtection="1">
      <alignment vertical="center"/>
      <protection locked="0"/>
    </xf>
    <xf numFmtId="0" fontId="28" fillId="6" borderId="51" xfId="2" applyFont="1" applyFill="1" applyBorder="1" applyAlignment="1" applyProtection="1">
      <alignment horizontal="center" vertical="center"/>
      <protection locked="0"/>
    </xf>
    <xf numFmtId="0" fontId="7" fillId="0" borderId="105" xfId="2" applyBorder="1" applyAlignment="1" applyProtection="1">
      <alignment vertical="center" shrinkToFit="1"/>
      <protection locked="0"/>
    </xf>
    <xf numFmtId="0" fontId="7" fillId="0" borderId="106" xfId="2" applyBorder="1" applyAlignment="1" applyProtection="1">
      <alignment vertical="center"/>
      <protection locked="0"/>
    </xf>
    <xf numFmtId="0" fontId="7" fillId="0" borderId="107" xfId="2" applyBorder="1" applyAlignment="1" applyProtection="1">
      <alignment vertical="center"/>
      <protection locked="0"/>
    </xf>
    <xf numFmtId="183" fontId="7" fillId="0" borderId="101" xfId="2" applyNumberFormat="1" applyBorder="1" applyAlignment="1" applyProtection="1">
      <alignment vertical="center"/>
      <protection locked="0"/>
    </xf>
    <xf numFmtId="183" fontId="7" fillId="0" borderId="104" xfId="2" applyNumberFormat="1" applyBorder="1" applyAlignment="1" applyProtection="1">
      <alignment vertical="center"/>
      <protection locked="0"/>
    </xf>
    <xf numFmtId="0" fontId="7" fillId="0" borderId="77" xfId="2" applyBorder="1" applyAlignment="1" applyProtection="1">
      <alignment horizontal="center" vertical="center" wrapText="1"/>
      <protection locked="0"/>
    </xf>
    <xf numFmtId="183" fontId="7" fillId="0" borderId="27" xfId="2" applyNumberFormat="1" applyBorder="1" applyAlignment="1" applyProtection="1">
      <alignment horizontal="center" vertical="center"/>
      <protection locked="0"/>
    </xf>
    <xf numFmtId="183" fontId="7" fillId="0" borderId="86" xfId="2" applyNumberFormat="1" applyBorder="1" applyAlignment="1" applyProtection="1">
      <alignment horizontal="center" vertical="center"/>
      <protection locked="0"/>
    </xf>
    <xf numFmtId="183" fontId="7" fillId="0" borderId="18" xfId="2" applyNumberFormat="1" applyBorder="1" applyAlignment="1" applyProtection="1">
      <alignment horizontal="center" vertical="center"/>
      <protection locked="0"/>
    </xf>
    <xf numFmtId="183" fontId="7" fillId="0" borderId="59" xfId="2" applyNumberFormat="1" applyBorder="1" applyAlignment="1" applyProtection="1">
      <alignment horizontal="center" vertical="center"/>
      <protection locked="0"/>
    </xf>
    <xf numFmtId="0" fontId="0" fillId="0" borderId="80" xfId="0" applyFont="1" applyBorder="1" applyAlignment="1" applyProtection="1">
      <alignment vertical="center" shrinkToFit="1"/>
      <protection locked="0"/>
    </xf>
    <xf numFmtId="0" fontId="7" fillId="0" borderId="66" xfId="0" applyFont="1" applyFill="1" applyBorder="1" applyAlignment="1" applyProtection="1">
      <alignment vertical="center"/>
      <protection locked="0"/>
    </xf>
    <xf numFmtId="0" fontId="7" fillId="0" borderId="0" xfId="2" applyProtection="1">
      <alignment vertical="center"/>
    </xf>
    <xf numFmtId="0" fontId="7" fillId="0" borderId="0" xfId="2" applyBorder="1" applyProtection="1">
      <alignment vertical="center"/>
    </xf>
    <xf numFmtId="183" fontId="7" fillId="0" borderId="18" xfId="2" applyNumberFormat="1" applyBorder="1" applyAlignment="1" applyProtection="1">
      <alignment horizontal="center" vertical="center"/>
    </xf>
    <xf numFmtId="183" fontId="7" fillId="0" borderId="59" xfId="2" applyNumberFormat="1" applyBorder="1" applyAlignment="1" applyProtection="1">
      <alignment horizontal="center" vertical="center"/>
    </xf>
    <xf numFmtId="183" fontId="7" fillId="2" borderId="9" xfId="2" applyNumberFormat="1" applyFill="1" applyBorder="1" applyAlignment="1" applyProtection="1">
      <alignment horizontal="center" vertical="center"/>
    </xf>
    <xf numFmtId="183" fontId="7" fillId="2" borderId="10" xfId="2" applyNumberFormat="1" applyFill="1" applyBorder="1" applyAlignment="1" applyProtection="1">
      <alignment horizontal="center" vertical="center"/>
    </xf>
    <xf numFmtId="183" fontId="7" fillId="0" borderId="25" xfId="2" applyNumberFormat="1" applyBorder="1" applyAlignment="1" applyProtection="1">
      <alignment vertical="center"/>
    </xf>
    <xf numFmtId="183" fontId="7" fillId="0" borderId="30" xfId="2" applyNumberFormat="1" applyBorder="1" applyAlignment="1" applyProtection="1">
      <alignment vertical="center"/>
    </xf>
    <xf numFmtId="0" fontId="7" fillId="0" borderId="82" xfId="2" applyBorder="1" applyAlignment="1" applyProtection="1">
      <alignment horizontal="center" vertical="center"/>
    </xf>
    <xf numFmtId="0" fontId="7" fillId="0" borderId="0" xfId="2" applyAlignment="1" applyProtection="1">
      <alignment vertical="center"/>
    </xf>
    <xf numFmtId="183" fontId="26" fillId="0" borderId="63" xfId="2" applyNumberFormat="1" applyFont="1" applyBorder="1" applyAlignment="1" applyProtection="1">
      <alignment vertical="center"/>
    </xf>
    <xf numFmtId="0" fontId="28" fillId="6" borderId="51" xfId="2" applyFont="1" applyFill="1" applyBorder="1" applyAlignment="1" applyProtection="1">
      <alignment horizontal="center" vertical="center"/>
    </xf>
    <xf numFmtId="0" fontId="23" fillId="2" borderId="0" xfId="0" applyFont="1" applyFill="1" applyBorder="1" applyAlignment="1" applyProtection="1">
      <alignment vertical="center"/>
    </xf>
    <xf numFmtId="0" fontId="0" fillId="0" borderId="0" xfId="0" applyProtection="1">
      <alignment vertical="center"/>
      <protection locked="0"/>
    </xf>
    <xf numFmtId="0" fontId="0" fillId="0" borderId="0" xfId="0" applyFill="1" applyProtection="1">
      <alignment vertical="center"/>
      <protection locked="0"/>
    </xf>
    <xf numFmtId="0" fontId="0" fillId="0" borderId="0" xfId="0" applyBorder="1" applyProtection="1">
      <alignment vertical="center"/>
      <protection locked="0"/>
    </xf>
    <xf numFmtId="0" fontId="9" fillId="0" borderId="0" xfId="0" applyFont="1" applyBorder="1" applyProtection="1">
      <alignment vertical="center"/>
      <protection locked="0"/>
    </xf>
    <xf numFmtId="0" fontId="9" fillId="0" borderId="0" xfId="0" applyFont="1" applyFill="1" applyBorder="1" applyProtection="1">
      <alignment vertical="center"/>
      <protection locked="0"/>
    </xf>
    <xf numFmtId="0" fontId="0" fillId="0" borderId="0" xfId="0" applyFill="1" applyBorder="1" applyProtection="1">
      <alignment vertical="center"/>
      <protection locked="0"/>
    </xf>
    <xf numFmtId="0" fontId="14" fillId="0" borderId="0" xfId="0" applyFont="1" applyAlignment="1" applyProtection="1">
      <alignment vertical="top" wrapText="1"/>
      <protection locked="0"/>
    </xf>
    <xf numFmtId="0" fontId="16" fillId="0" borderId="0" xfId="0" applyFont="1" applyFill="1" applyAlignment="1" applyProtection="1">
      <alignment horizontal="center" vertical="center"/>
      <protection locked="0"/>
    </xf>
    <xf numFmtId="0" fontId="9" fillId="0" borderId="0" xfId="0" applyFont="1" applyAlignment="1" applyProtection="1">
      <alignment vertical="center"/>
      <protection locked="0"/>
    </xf>
    <xf numFmtId="0" fontId="1" fillId="0" borderId="0" xfId="0" applyFont="1" applyAlignment="1" applyProtection="1">
      <alignment horizontal="left" vertical="center"/>
    </xf>
    <xf numFmtId="0" fontId="0" fillId="0" borderId="80" xfId="0" applyFont="1" applyBorder="1" applyAlignment="1" applyProtection="1">
      <alignment vertical="center" shrinkToFit="1"/>
    </xf>
    <xf numFmtId="0" fontId="7" fillId="0" borderId="66" xfId="0" applyFont="1" applyFill="1" applyBorder="1" applyAlignment="1" applyProtection="1">
      <alignment vertical="center"/>
    </xf>
    <xf numFmtId="0" fontId="1" fillId="0" borderId="0" xfId="0" applyFont="1" applyAlignment="1" applyProtection="1">
      <alignment vertical="center"/>
    </xf>
    <xf numFmtId="0" fontId="23" fillId="0" borderId="0" xfId="0" applyFont="1" applyBorder="1" applyAlignment="1" applyProtection="1">
      <alignment vertical="center"/>
    </xf>
    <xf numFmtId="0" fontId="1" fillId="0" borderId="0" xfId="0" applyFont="1" applyBorder="1" applyAlignment="1" applyProtection="1">
      <alignment horizontal="center" vertical="center"/>
    </xf>
    <xf numFmtId="0" fontId="23" fillId="3" borderId="0" xfId="0" applyFont="1" applyFill="1" applyBorder="1" applyAlignment="1" applyProtection="1">
      <alignment vertical="center"/>
    </xf>
    <xf numFmtId="0" fontId="24"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7" fillId="0" borderId="0" xfId="2" applyFill="1" applyBorder="1" applyAlignment="1" applyProtection="1">
      <alignment horizontal="center" vertical="center"/>
    </xf>
    <xf numFmtId="0" fontId="7" fillId="0" borderId="7" xfId="2" applyBorder="1" applyAlignment="1" applyProtection="1">
      <alignment horizontal="center" vertical="center"/>
    </xf>
    <xf numFmtId="0" fontId="7" fillId="0" borderId="8" xfId="2" applyBorder="1" applyAlignment="1" applyProtection="1">
      <alignment horizontal="center" vertical="center"/>
    </xf>
    <xf numFmtId="0" fontId="7" fillId="0" borderId="9" xfId="2" applyBorder="1" applyAlignment="1" applyProtection="1">
      <alignment horizontal="center" vertical="center"/>
    </xf>
    <xf numFmtId="183" fontId="7" fillId="0" borderId="27" xfId="2" applyNumberFormat="1" applyBorder="1" applyAlignment="1" applyProtection="1">
      <alignment horizontal="center" vertical="center"/>
    </xf>
    <xf numFmtId="0" fontId="7" fillId="0" borderId="77" xfId="2" applyBorder="1" applyAlignment="1" applyProtection="1">
      <alignment horizontal="center" vertical="center" wrapText="1"/>
    </xf>
    <xf numFmtId="0" fontId="7" fillId="0" borderId="0" xfId="2" applyBorder="1" applyAlignment="1" applyProtection="1">
      <alignment horizontal="center" vertical="center"/>
    </xf>
    <xf numFmtId="0" fontId="7" fillId="0" borderId="0" xfId="2" applyAlignment="1" applyProtection="1">
      <alignment horizontal="center" vertical="center"/>
    </xf>
    <xf numFmtId="183" fontId="7" fillId="0" borderId="86" xfId="2" applyNumberFormat="1" applyBorder="1" applyAlignment="1" applyProtection="1">
      <alignment horizontal="center" vertical="center"/>
    </xf>
    <xf numFmtId="183" fontId="7" fillId="0" borderId="0" xfId="2" applyNumberFormat="1" applyBorder="1" applyAlignment="1" applyProtection="1">
      <alignment horizontal="center" vertical="center"/>
    </xf>
    <xf numFmtId="183" fontId="7" fillId="0" borderId="0" xfId="2" applyNumberFormat="1" applyBorder="1" applyAlignment="1" applyProtection="1">
      <alignment vertical="center"/>
    </xf>
    <xf numFmtId="183" fontId="18" fillId="0" borderId="0" xfId="2" applyNumberFormat="1" applyFont="1" applyBorder="1" applyAlignment="1" applyProtection="1">
      <alignment horizontal="center" vertical="center"/>
    </xf>
    <xf numFmtId="0" fontId="7" fillId="0" borderId="12" xfId="2" applyBorder="1" applyAlignment="1" applyProtection="1">
      <alignment horizontal="center" vertical="center" wrapText="1"/>
    </xf>
    <xf numFmtId="183" fontId="7" fillId="0" borderId="56" xfId="2" applyNumberFormat="1" applyBorder="1" applyAlignment="1" applyProtection="1">
      <alignment vertical="center"/>
    </xf>
    <xf numFmtId="0" fontId="26" fillId="0" borderId="52" xfId="2" applyFont="1" applyFill="1" applyBorder="1" applyAlignment="1" applyProtection="1">
      <alignment horizontal="center" vertical="center"/>
    </xf>
    <xf numFmtId="183" fontId="7" fillId="0" borderId="98" xfId="2" applyNumberFormat="1" applyBorder="1" applyAlignment="1" applyProtection="1">
      <alignment vertical="center"/>
    </xf>
    <xf numFmtId="183" fontId="7" fillId="0" borderId="100" xfId="2" applyNumberFormat="1" applyBorder="1" applyAlignment="1" applyProtection="1">
      <alignment vertical="center"/>
    </xf>
    <xf numFmtId="0" fontId="28" fillId="6" borderId="43" xfId="2" applyFont="1" applyFill="1" applyBorder="1" applyAlignment="1" applyProtection="1">
      <alignment horizontal="center" vertical="center"/>
    </xf>
    <xf numFmtId="183" fontId="7" fillId="0" borderId="103" xfId="2" applyNumberFormat="1" applyBorder="1" applyAlignment="1" applyProtection="1">
      <alignment vertical="center"/>
    </xf>
    <xf numFmtId="0" fontId="7" fillId="0" borderId="0" xfId="2" applyBorder="1" applyAlignment="1" applyProtection="1">
      <alignment vertical="center"/>
    </xf>
    <xf numFmtId="0" fontId="30" fillId="0" borderId="0" xfId="2" applyFont="1" applyBorder="1" applyAlignment="1" applyProtection="1">
      <alignment vertical="center"/>
    </xf>
    <xf numFmtId="0" fontId="7" fillId="0" borderId="105" xfId="2" applyBorder="1" applyAlignment="1" applyProtection="1">
      <alignment vertical="center" shrinkToFit="1"/>
    </xf>
    <xf numFmtId="0" fontId="7" fillId="0" borderId="106" xfId="2" applyBorder="1" applyAlignment="1" applyProtection="1">
      <alignment vertical="center"/>
    </xf>
    <xf numFmtId="0" fontId="7" fillId="0" borderId="107" xfId="2" applyBorder="1" applyAlignment="1" applyProtection="1">
      <alignment vertical="center"/>
    </xf>
    <xf numFmtId="183" fontId="7" fillId="0" borderId="101" xfId="2" applyNumberFormat="1" applyBorder="1" applyAlignment="1" applyProtection="1">
      <alignment vertical="center"/>
    </xf>
    <xf numFmtId="183" fontId="7" fillId="0" borderId="104" xfId="2" applyNumberFormat="1" applyBorder="1" applyAlignment="1" applyProtection="1">
      <alignment vertical="center"/>
    </xf>
    <xf numFmtId="0" fontId="1" fillId="0" borderId="0" xfId="0" applyFont="1" applyAlignment="1" applyProtection="1">
      <alignment horizontal="center" vertical="center"/>
    </xf>
    <xf numFmtId="176" fontId="7" fillId="0" borderId="9" xfId="2" applyNumberFormat="1" applyBorder="1" applyAlignment="1" applyProtection="1">
      <alignment horizontal="center" vertical="center"/>
    </xf>
    <xf numFmtId="0" fontId="7" fillId="0" borderId="82" xfId="2" applyBorder="1" applyAlignment="1" applyProtection="1">
      <alignment horizontal="center" vertical="center"/>
    </xf>
    <xf numFmtId="0" fontId="1" fillId="0" borderId="0" xfId="0" applyFont="1" applyAlignment="1" applyProtection="1">
      <alignment horizontal="center" vertical="center"/>
    </xf>
    <xf numFmtId="0" fontId="31" fillId="0" borderId="0" xfId="0" applyFont="1" applyBorder="1" applyAlignment="1" applyProtection="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176" fontId="7" fillId="2" borderId="62" xfId="2" applyNumberFormat="1" applyFill="1" applyBorder="1" applyAlignment="1" applyProtection="1">
      <alignment horizontal="center" vertical="center"/>
    </xf>
    <xf numFmtId="176" fontId="5" fillId="7" borderId="33" xfId="0" applyNumberFormat="1" applyFont="1" applyFill="1" applyBorder="1" applyAlignment="1" applyProtection="1">
      <alignment horizontal="center" vertical="center"/>
      <protection locked="0"/>
    </xf>
    <xf numFmtId="176" fontId="5" fillId="7" borderId="33" xfId="0" applyNumberFormat="1" applyFont="1" applyFill="1" applyBorder="1" applyAlignment="1" applyProtection="1">
      <alignment horizontal="center" vertical="center"/>
    </xf>
    <xf numFmtId="0" fontId="1" fillId="0" borderId="0" xfId="0" applyFont="1" applyAlignment="1">
      <alignment horizontal="center" vertical="center"/>
    </xf>
    <xf numFmtId="0" fontId="7" fillId="0" borderId="5" xfId="2" applyBorder="1" applyAlignment="1" applyProtection="1">
      <alignment horizontal="center" vertical="center"/>
      <protection locked="0"/>
    </xf>
    <xf numFmtId="183" fontId="7" fillId="0" borderId="18" xfId="2" applyNumberFormat="1" applyBorder="1" applyAlignment="1" applyProtection="1">
      <alignment horizontal="center" vertical="center" wrapText="1"/>
      <protection locked="0"/>
    </xf>
    <xf numFmtId="0" fontId="7" fillId="0" borderId="56" xfId="2" applyBorder="1" applyAlignment="1" applyProtection="1">
      <alignment horizontal="center" vertical="center"/>
      <protection locked="0"/>
    </xf>
    <xf numFmtId="183" fontId="27" fillId="0" borderId="102" xfId="2" applyNumberFormat="1" applyFont="1" applyBorder="1" applyAlignment="1" applyProtection="1">
      <alignment horizontal="center" vertical="center" wrapText="1" shrinkToFit="1"/>
      <protection locked="0"/>
    </xf>
    <xf numFmtId="0" fontId="7" fillId="0" borderId="24" xfId="2" applyBorder="1" applyAlignment="1" applyProtection="1">
      <alignment horizontal="center" vertical="center"/>
      <protection locked="0"/>
    </xf>
    <xf numFmtId="183" fontId="7" fillId="0" borderId="64" xfId="2" applyNumberFormat="1" applyBorder="1" applyAlignment="1" applyProtection="1">
      <alignment horizontal="center" vertical="center"/>
      <protection locked="0"/>
    </xf>
    <xf numFmtId="0" fontId="7" fillId="0" borderId="22" xfId="2" applyBorder="1" applyAlignment="1" applyProtection="1">
      <alignment horizontal="center" vertical="center"/>
      <protection locked="0"/>
    </xf>
    <xf numFmtId="183" fontId="7" fillId="0" borderId="43" xfId="2" applyNumberFormat="1" applyBorder="1" applyAlignment="1" applyProtection="1">
      <alignment horizontal="center" vertical="center"/>
      <protection locked="0"/>
    </xf>
    <xf numFmtId="0" fontId="27" fillId="0" borderId="25" xfId="2" applyFont="1" applyBorder="1" applyAlignment="1" applyProtection="1">
      <alignment horizontal="center" vertical="center" wrapText="1" shrinkToFit="1"/>
      <protection locked="0"/>
    </xf>
    <xf numFmtId="0" fontId="7" fillId="0" borderId="77" xfId="2" applyFont="1" applyBorder="1" applyAlignment="1" applyProtection="1">
      <alignment horizontal="center" vertical="center" wrapText="1"/>
      <protection locked="0"/>
    </xf>
    <xf numFmtId="0" fontId="7" fillId="0" borderId="78" xfId="2" applyFont="1" applyBorder="1" applyAlignment="1" applyProtection="1">
      <alignment horizontal="center" vertical="center" wrapText="1"/>
      <protection locked="0"/>
    </xf>
    <xf numFmtId="0" fontId="7" fillId="0" borderId="7" xfId="2" applyFont="1" applyBorder="1" applyAlignment="1" applyProtection="1">
      <alignment horizontal="center" vertical="center"/>
      <protection locked="0"/>
    </xf>
    <xf numFmtId="0" fontId="7" fillId="0" borderId="8" xfId="2" applyFont="1" applyBorder="1" applyAlignment="1" applyProtection="1">
      <alignment horizontal="center" vertical="center"/>
      <protection locked="0"/>
    </xf>
    <xf numFmtId="176" fontId="7" fillId="2" borderId="62" xfId="2" applyNumberFormat="1" applyFont="1" applyFill="1" applyBorder="1" applyAlignment="1" applyProtection="1">
      <alignment horizontal="center" vertical="center"/>
      <protection locked="0"/>
    </xf>
    <xf numFmtId="176" fontId="7" fillId="0" borderId="9" xfId="2" applyNumberFormat="1" applyFont="1" applyBorder="1" applyAlignment="1" applyProtection="1">
      <alignment horizontal="center" vertical="center"/>
    </xf>
    <xf numFmtId="0" fontId="7" fillId="0" borderId="9" xfId="2" applyFont="1" applyBorder="1" applyAlignment="1" applyProtection="1">
      <alignment horizontal="center" vertical="center"/>
      <protection locked="0"/>
    </xf>
    <xf numFmtId="0" fontId="7" fillId="0" borderId="55" xfId="2" applyFont="1" applyBorder="1" applyAlignment="1" applyProtection="1">
      <alignment horizontal="center" vertical="center" shrinkToFit="1"/>
      <protection locked="0"/>
    </xf>
    <xf numFmtId="183" fontId="7" fillId="0" borderId="30" xfId="2" applyNumberFormat="1" applyFont="1" applyBorder="1" applyAlignment="1" applyProtection="1">
      <alignment horizontal="center" vertical="center"/>
      <protection locked="0"/>
    </xf>
    <xf numFmtId="183" fontId="7" fillId="2" borderId="63" xfId="2" applyNumberFormat="1" applyFont="1" applyFill="1" applyBorder="1" applyAlignment="1" applyProtection="1">
      <alignment horizontal="center" vertical="center"/>
      <protection locked="0"/>
    </xf>
    <xf numFmtId="0" fontId="1" fillId="0" borderId="0" xfId="0" applyFont="1" applyAlignment="1" applyProtection="1">
      <alignment horizontal="left" vertical="center"/>
    </xf>
    <xf numFmtId="0" fontId="31" fillId="0" borderId="0" xfId="0" applyFont="1" applyBorder="1" applyAlignment="1" applyProtection="1">
      <alignment horizontal="center" vertical="center"/>
    </xf>
    <xf numFmtId="0" fontId="31" fillId="0" borderId="39" xfId="0" applyFont="1" applyBorder="1" applyAlignment="1" applyProtection="1">
      <alignment horizontal="center" vertical="center"/>
    </xf>
    <xf numFmtId="0" fontId="5"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176" fontId="5" fillId="3" borderId="7" xfId="1" applyNumberFormat="1" applyFont="1" applyFill="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176" fontId="5" fillId="4" borderId="9" xfId="1" applyNumberFormat="1" applyFont="1" applyFill="1" applyBorder="1" applyAlignment="1" applyProtection="1">
      <alignment horizontal="center" vertical="center"/>
      <protection locked="0"/>
    </xf>
    <xf numFmtId="176" fontId="0" fillId="0" borderId="9" xfId="0" applyNumberFormat="1" applyFont="1" applyBorder="1" applyAlignment="1" applyProtection="1">
      <alignment horizontal="center" vertical="center"/>
    </xf>
    <xf numFmtId="176" fontId="0" fillId="0" borderId="10" xfId="0" applyNumberFormat="1" applyFont="1" applyBorder="1" applyAlignment="1" applyProtection="1">
      <alignment horizontal="center" vertical="center"/>
    </xf>
    <xf numFmtId="0" fontId="4" fillId="0" borderId="0" xfId="0" applyFont="1" applyBorder="1" applyAlignment="1" applyProtection="1">
      <alignment horizontal="right" vertical="center"/>
    </xf>
    <xf numFmtId="0" fontId="0" fillId="2" borderId="3" xfId="0" applyFont="1" applyFill="1" applyBorder="1" applyAlignment="1" applyProtection="1">
      <alignment horizontal="center" vertical="center" shrinkToFit="1"/>
      <protection locked="0"/>
    </xf>
    <xf numFmtId="0" fontId="0" fillId="2" borderId="4" xfId="0" applyFont="1" applyFill="1" applyBorder="1" applyAlignment="1" applyProtection="1">
      <alignment horizontal="center" vertical="center" shrinkToFit="1"/>
      <protection locked="0"/>
    </xf>
    <xf numFmtId="0" fontId="0" fillId="2" borderId="5" xfId="0" applyFont="1" applyFill="1" applyBorder="1" applyAlignment="1" applyProtection="1">
      <alignment horizontal="center" vertical="center" shrinkToFit="1"/>
      <protection locked="0"/>
    </xf>
    <xf numFmtId="0" fontId="0" fillId="3" borderId="6" xfId="0" applyFont="1" applyFill="1" applyBorder="1" applyAlignment="1" applyProtection="1">
      <alignment horizontal="center" vertical="center" shrinkToFit="1"/>
    </xf>
    <xf numFmtId="0" fontId="0" fillId="3" borderId="4" xfId="0" applyFont="1" applyFill="1" applyBorder="1" applyAlignment="1" applyProtection="1">
      <alignment horizontal="center" vertical="center" shrinkToFit="1"/>
    </xf>
    <xf numFmtId="0" fontId="32" fillId="0" borderId="0" xfId="0" applyFont="1" applyAlignment="1" applyProtection="1">
      <alignment horizontal="left" vertical="center"/>
    </xf>
    <xf numFmtId="176" fontId="5" fillId="3" borderId="28" xfId="0" applyNumberFormat="1" applyFont="1" applyFill="1" applyBorder="1" applyAlignment="1" applyProtection="1">
      <alignment horizontal="center" vertical="center"/>
    </xf>
    <xf numFmtId="176" fontId="5" fillId="3" borderId="29" xfId="0" applyNumberFormat="1" applyFont="1" applyFill="1" applyBorder="1" applyAlignment="1" applyProtection="1">
      <alignment horizontal="center" vertical="center"/>
    </xf>
    <xf numFmtId="177" fontId="5" fillId="0" borderId="30" xfId="0" applyNumberFormat="1" applyFont="1" applyFill="1" applyBorder="1" applyAlignment="1" applyProtection="1">
      <alignment horizontal="center" vertical="center"/>
    </xf>
    <xf numFmtId="177" fontId="5" fillId="0" borderId="31" xfId="0" applyNumberFormat="1" applyFont="1" applyFill="1" applyBorder="1" applyAlignment="1" applyProtection="1">
      <alignment horizontal="center" vertical="center"/>
    </xf>
    <xf numFmtId="178" fontId="5" fillId="2" borderId="30" xfId="0" applyNumberFormat="1" applyFont="1" applyFill="1" applyBorder="1" applyAlignment="1" applyProtection="1">
      <alignment horizontal="center" vertical="center"/>
      <protection locked="0"/>
    </xf>
    <xf numFmtId="178" fontId="5" fillId="2" borderId="25"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shrinkToFit="1"/>
    </xf>
    <xf numFmtId="0" fontId="10" fillId="0" borderId="2" xfId="0" applyFont="1" applyBorder="1" applyAlignment="1" applyProtection="1">
      <alignment horizontal="center" vertical="center" shrinkToFit="1"/>
    </xf>
    <xf numFmtId="0" fontId="5" fillId="2" borderId="2"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1" fillId="5" borderId="6" xfId="0"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5" xfId="0" applyFont="1" applyFill="1" applyBorder="1" applyAlignment="1" applyProtection="1">
      <alignment horizontal="left" vertical="center"/>
    </xf>
    <xf numFmtId="0" fontId="5" fillId="0" borderId="12"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176" fontId="5" fillId="0" borderId="47" xfId="0" applyNumberFormat="1" applyFont="1" applyFill="1" applyBorder="1" applyAlignment="1" applyProtection="1">
      <alignment horizontal="center" vertical="center"/>
    </xf>
    <xf numFmtId="178" fontId="5" fillId="0" borderId="48" xfId="0" applyNumberFormat="1" applyFont="1" applyFill="1" applyBorder="1" applyAlignment="1" applyProtection="1">
      <alignment horizontal="center" vertical="center"/>
    </xf>
    <xf numFmtId="178" fontId="5" fillId="0" borderId="49" xfId="0" applyNumberFormat="1" applyFont="1" applyFill="1" applyBorder="1" applyAlignment="1" applyProtection="1">
      <alignment horizontal="center" vertical="center"/>
    </xf>
    <xf numFmtId="0" fontId="5" fillId="0" borderId="52" xfId="0" applyFont="1" applyBorder="1" applyAlignment="1" applyProtection="1">
      <alignment horizontal="center" vertical="center" textRotation="255" shrinkToFit="1"/>
    </xf>
    <xf numFmtId="0" fontId="5" fillId="0" borderId="57" xfId="0" applyFont="1" applyBorder="1" applyAlignment="1" applyProtection="1">
      <alignment horizontal="center" vertical="center" textRotation="255" shrinkToFit="1"/>
    </xf>
    <xf numFmtId="0" fontId="5" fillId="0" borderId="60" xfId="0" applyFont="1" applyBorder="1" applyAlignment="1" applyProtection="1">
      <alignment horizontal="center" vertical="center" textRotation="255" shrinkToFi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4" xfId="0" applyFont="1" applyFill="1" applyBorder="1" applyAlignment="1" applyProtection="1">
      <alignment horizontal="center" vertical="center" wrapText="1"/>
    </xf>
    <xf numFmtId="176" fontId="5" fillId="0" borderId="7" xfId="0" applyNumberFormat="1" applyFont="1" applyFill="1" applyBorder="1" applyAlignment="1" applyProtection="1">
      <alignment horizontal="center" vertical="center"/>
    </xf>
    <xf numFmtId="176" fontId="5" fillId="0" borderId="8" xfId="0" applyNumberFormat="1" applyFont="1" applyFill="1" applyBorder="1" applyAlignment="1" applyProtection="1">
      <alignment horizontal="center" vertical="center"/>
    </xf>
    <xf numFmtId="0" fontId="5" fillId="0" borderId="58" xfId="0" applyFont="1" applyBorder="1" applyAlignment="1" applyProtection="1">
      <alignment horizontal="left" vertical="center" shrinkToFit="1"/>
    </xf>
    <xf numFmtId="0" fontId="5" fillId="0" borderId="25" xfId="0" applyFont="1" applyBorder="1" applyAlignment="1" applyProtection="1">
      <alignment horizontal="left" vertical="center" shrinkToFit="1"/>
    </xf>
    <xf numFmtId="0" fontId="5" fillId="0" borderId="3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176" fontId="5" fillId="0" borderId="18" xfId="0" applyNumberFormat="1" applyFont="1" applyFill="1" applyBorder="1" applyAlignment="1" applyProtection="1">
      <alignment horizontal="center" vertical="center"/>
    </xf>
    <xf numFmtId="176" fontId="5" fillId="0" borderId="59" xfId="0" applyNumberFormat="1" applyFont="1" applyFill="1" applyBorder="1" applyAlignment="1" applyProtection="1">
      <alignment horizontal="center" vertical="center"/>
    </xf>
    <xf numFmtId="176" fontId="5" fillId="0" borderId="33" xfId="0" applyNumberFormat="1" applyFont="1" applyFill="1" applyBorder="1" applyAlignment="1" applyProtection="1">
      <alignment horizontal="center" vertical="center"/>
    </xf>
    <xf numFmtId="176" fontId="5" fillId="0" borderId="34" xfId="0" applyNumberFormat="1" applyFont="1" applyFill="1" applyBorder="1" applyAlignment="1" applyProtection="1">
      <alignment horizontal="center" vertical="center"/>
    </xf>
    <xf numFmtId="176" fontId="5" fillId="0" borderId="42" xfId="0" applyNumberFormat="1" applyFont="1" applyFill="1" applyBorder="1" applyAlignment="1" applyProtection="1">
      <alignment horizontal="center" vertical="center"/>
    </xf>
    <xf numFmtId="176" fontId="5" fillId="0" borderId="43" xfId="0" applyNumberFormat="1" applyFont="1" applyFill="1" applyBorder="1" applyAlignment="1" applyProtection="1">
      <alignment horizontal="center" vertical="center"/>
    </xf>
    <xf numFmtId="176" fontId="5" fillId="0" borderId="50" xfId="0" applyNumberFormat="1" applyFont="1" applyFill="1" applyBorder="1" applyAlignment="1" applyProtection="1">
      <alignment horizontal="center" vertical="center"/>
    </xf>
    <xf numFmtId="176" fontId="5" fillId="0" borderId="51" xfId="0" applyNumberFormat="1" applyFont="1" applyFill="1" applyBorder="1" applyAlignment="1" applyProtection="1">
      <alignment horizontal="center" vertical="center"/>
    </xf>
    <xf numFmtId="176" fontId="10" fillId="0" borderId="40" xfId="0" applyNumberFormat="1" applyFont="1" applyFill="1" applyBorder="1" applyAlignment="1" applyProtection="1">
      <alignment horizontal="center" vertical="center"/>
    </xf>
    <xf numFmtId="176" fontId="10" fillId="0" borderId="41" xfId="0" applyNumberFormat="1" applyFont="1" applyFill="1" applyBorder="1" applyAlignment="1" applyProtection="1">
      <alignment horizontal="center" vertical="center"/>
    </xf>
    <xf numFmtId="178" fontId="10" fillId="0" borderId="40" xfId="0" applyNumberFormat="1" applyFont="1" applyFill="1" applyBorder="1" applyAlignment="1" applyProtection="1">
      <alignment horizontal="center" vertical="center" shrinkToFit="1"/>
    </xf>
    <xf numFmtId="178" fontId="10" fillId="0" borderId="41" xfId="0" applyNumberFormat="1" applyFont="1" applyFill="1" applyBorder="1" applyAlignment="1" applyProtection="1">
      <alignment horizontal="center" vertical="center" shrinkToFit="1"/>
    </xf>
    <xf numFmtId="0" fontId="17" fillId="0" borderId="0" xfId="0" applyFont="1" applyFill="1" applyBorder="1" applyAlignment="1" applyProtection="1">
      <alignment horizontal="left" vertical="top" wrapText="1" shrinkToFit="1"/>
    </xf>
    <xf numFmtId="0" fontId="18" fillId="0" borderId="0" xfId="0" applyFont="1" applyFill="1" applyBorder="1" applyAlignment="1" applyProtection="1">
      <alignment horizontal="left" vertical="top" wrapText="1" shrinkToFit="1"/>
    </xf>
    <xf numFmtId="179" fontId="8" fillId="0" borderId="6" xfId="0" applyNumberFormat="1" applyFont="1" applyFill="1" applyBorder="1" applyAlignment="1" applyProtection="1">
      <alignment horizontal="center" vertical="center"/>
    </xf>
    <xf numFmtId="179" fontId="8" fillId="0" borderId="5" xfId="0" applyNumberFormat="1" applyFont="1" applyFill="1" applyBorder="1" applyAlignment="1" applyProtection="1">
      <alignment horizontal="center" vertical="center"/>
    </xf>
    <xf numFmtId="0" fontId="7" fillId="0" borderId="67"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xf>
    <xf numFmtId="179" fontId="15" fillId="0" borderId="13" xfId="0" applyNumberFormat="1" applyFont="1" applyFill="1" applyBorder="1" applyAlignment="1" applyProtection="1">
      <alignment horizontal="left" vertical="center" wrapText="1"/>
    </xf>
    <xf numFmtId="179" fontId="15" fillId="0" borderId="15" xfId="0" applyNumberFormat="1" applyFont="1" applyFill="1" applyBorder="1" applyAlignment="1" applyProtection="1">
      <alignment horizontal="left" vertical="center" wrapText="1"/>
    </xf>
    <xf numFmtId="179" fontId="15" fillId="0" borderId="16" xfId="0" applyNumberFormat="1" applyFont="1" applyFill="1" applyBorder="1" applyAlignment="1" applyProtection="1">
      <alignment horizontal="left" vertical="center" wrapText="1"/>
    </xf>
    <xf numFmtId="0" fontId="7" fillId="0" borderId="67"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5" fillId="0" borderId="61" xfId="0" applyFont="1" applyBorder="1" applyAlignment="1" applyProtection="1">
      <alignment horizontal="left" vertical="center" shrinkToFit="1"/>
    </xf>
    <xf numFmtId="0" fontId="5" fillId="0" borderId="62" xfId="0" applyFont="1" applyBorder="1" applyAlignment="1" applyProtection="1">
      <alignment horizontal="left" vertical="center" shrinkToFit="1"/>
    </xf>
    <xf numFmtId="0" fontId="5" fillId="0" borderId="63" xfId="0" applyFont="1" applyFill="1" applyBorder="1" applyAlignment="1" applyProtection="1">
      <alignment horizontal="center" vertical="center" wrapText="1"/>
    </xf>
    <xf numFmtId="0" fontId="5" fillId="0" borderId="64" xfId="0" applyFont="1" applyFill="1" applyBorder="1" applyAlignment="1" applyProtection="1">
      <alignment horizontal="center" vertical="center" wrapText="1"/>
    </xf>
    <xf numFmtId="0" fontId="5" fillId="0" borderId="62" xfId="0" applyFont="1" applyFill="1" applyBorder="1" applyAlignment="1" applyProtection="1">
      <alignment horizontal="center" vertical="center" wrapText="1"/>
    </xf>
    <xf numFmtId="176" fontId="5" fillId="0" borderId="63" xfId="0" applyNumberFormat="1" applyFont="1" applyFill="1" applyBorder="1" applyAlignment="1" applyProtection="1">
      <alignment horizontal="center" vertical="center"/>
    </xf>
    <xf numFmtId="176" fontId="5" fillId="0" borderId="65" xfId="0" applyNumberFormat="1" applyFont="1" applyFill="1" applyBorder="1" applyAlignment="1" applyProtection="1">
      <alignment horizontal="center" vertical="center"/>
    </xf>
    <xf numFmtId="0" fontId="7" fillId="0" borderId="12"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176" fontId="12" fillId="0" borderId="13" xfId="0" applyNumberFormat="1" applyFont="1" applyFill="1" applyBorder="1" applyAlignment="1" applyProtection="1">
      <alignment horizontal="center" vertical="center"/>
    </xf>
    <xf numFmtId="176" fontId="12" fillId="0" borderId="15" xfId="0" applyNumberFormat="1" applyFont="1" applyFill="1" applyBorder="1" applyAlignment="1" applyProtection="1">
      <alignment horizontal="center" vertical="center"/>
    </xf>
    <xf numFmtId="176" fontId="12" fillId="0" borderId="16" xfId="0" applyNumberFormat="1" applyFont="1" applyFill="1" applyBorder="1" applyAlignment="1" applyProtection="1">
      <alignment horizontal="center" vertical="center"/>
    </xf>
    <xf numFmtId="176" fontId="12" fillId="0" borderId="50" xfId="0" applyNumberFormat="1" applyFont="1" applyFill="1" applyBorder="1" applyAlignment="1" applyProtection="1">
      <alignment horizontal="center" vertical="center"/>
    </xf>
    <xf numFmtId="176" fontId="12" fillId="0" borderId="45" xfId="0" applyNumberFormat="1" applyFont="1" applyFill="1" applyBorder="1" applyAlignment="1" applyProtection="1">
      <alignment horizontal="center" vertical="center"/>
    </xf>
    <xf numFmtId="176" fontId="12" fillId="0" borderId="51" xfId="0" applyNumberFormat="1" applyFont="1" applyFill="1" applyBorder="1" applyAlignment="1" applyProtection="1">
      <alignment horizontal="center" vertical="center"/>
    </xf>
    <xf numFmtId="0" fontId="13" fillId="0" borderId="35"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177" fontId="5" fillId="0" borderId="33" xfId="0" applyNumberFormat="1" applyFont="1" applyFill="1" applyBorder="1" applyAlignment="1" applyProtection="1">
      <alignment horizontal="center" vertical="center"/>
    </xf>
    <xf numFmtId="177" fontId="5" fillId="0" borderId="34" xfId="0" applyNumberFormat="1" applyFont="1" applyFill="1" applyBorder="1" applyAlignment="1" applyProtection="1">
      <alignment horizontal="center" vertical="center"/>
    </xf>
    <xf numFmtId="0" fontId="10" fillId="0" borderId="35"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39" xfId="0" applyFont="1" applyBorder="1" applyAlignment="1" applyProtection="1">
      <alignment horizontal="center" vertical="center" shrinkToFit="1"/>
    </xf>
    <xf numFmtId="178" fontId="5" fillId="0" borderId="30" xfId="0" applyNumberFormat="1" applyFont="1" applyFill="1" applyBorder="1" applyAlignment="1" applyProtection="1">
      <alignment horizontal="center" vertical="center"/>
    </xf>
    <xf numFmtId="178" fontId="5" fillId="0" borderId="25" xfId="0" applyNumberFormat="1" applyFont="1" applyFill="1" applyBorder="1" applyAlignment="1" applyProtection="1">
      <alignment horizontal="center" vertical="center"/>
    </xf>
    <xf numFmtId="0" fontId="6" fillId="0" borderId="23" xfId="0" applyFont="1" applyBorder="1" applyAlignment="1" applyProtection="1">
      <alignment horizontal="center" vertical="top" textRotation="255" wrapText="1"/>
    </xf>
    <xf numFmtId="0" fontId="6" fillId="0" borderId="32" xfId="0" applyFont="1" applyBorder="1" applyAlignment="1" applyProtection="1">
      <alignment horizontal="center" vertical="top" textRotation="255" wrapText="1"/>
    </xf>
    <xf numFmtId="0" fontId="6" fillId="0" borderId="38" xfId="0" applyFont="1" applyBorder="1" applyAlignment="1" applyProtection="1">
      <alignment horizontal="center" vertical="top" textRotation="255" wrapText="1"/>
    </xf>
    <xf numFmtId="179" fontId="21" fillId="6" borderId="61" xfId="0" applyNumberFormat="1" applyFont="1" applyFill="1" applyBorder="1" applyAlignment="1" applyProtection="1">
      <alignment horizontal="center" vertical="center"/>
    </xf>
    <xf numFmtId="179" fontId="21" fillId="6" borderId="65" xfId="0" applyNumberFormat="1"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7" fillId="0" borderId="54" xfId="0" applyFont="1" applyFill="1" applyBorder="1" applyAlignment="1" applyProtection="1">
      <alignment horizontal="center" vertical="center"/>
    </xf>
    <xf numFmtId="0" fontId="7" fillId="0" borderId="55"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wrapText="1" shrinkToFit="1"/>
    </xf>
    <xf numFmtId="0" fontId="7" fillId="0" borderId="7" xfId="0" applyFont="1" applyFill="1" applyBorder="1" applyAlignment="1" applyProtection="1">
      <alignment horizontal="center" vertical="center" shrinkToFit="1"/>
    </xf>
    <xf numFmtId="0" fontId="7" fillId="0" borderId="8" xfId="0" applyFont="1" applyFill="1" applyBorder="1" applyAlignment="1" applyProtection="1">
      <alignment horizontal="center" vertical="center" shrinkToFit="1"/>
    </xf>
    <xf numFmtId="0" fontId="7" fillId="0" borderId="17" xfId="0" applyFont="1" applyFill="1" applyBorder="1" applyAlignment="1" applyProtection="1">
      <alignment vertical="center" shrinkToFit="1"/>
    </xf>
    <xf numFmtId="0" fontId="7" fillId="0" borderId="18" xfId="0" applyFont="1" applyFill="1" applyBorder="1" applyAlignment="1" applyProtection="1">
      <alignment vertical="center" shrinkToFit="1"/>
    </xf>
    <xf numFmtId="179" fontId="15" fillId="0" borderId="30" xfId="0" applyNumberFormat="1" applyFont="1" applyFill="1" applyBorder="1" applyAlignment="1" applyProtection="1">
      <alignment horizontal="left" vertical="center" wrapText="1"/>
    </xf>
    <xf numFmtId="179" fontId="15" fillId="0" borderId="24" xfId="0" applyNumberFormat="1" applyFont="1" applyFill="1" applyBorder="1" applyAlignment="1" applyProtection="1">
      <alignment horizontal="left" vertical="center"/>
    </xf>
    <xf numFmtId="179" fontId="15" fillId="0" borderId="31" xfId="0" applyNumberFormat="1" applyFont="1" applyFill="1" applyBorder="1" applyAlignment="1" applyProtection="1">
      <alignment horizontal="left" vertical="center"/>
    </xf>
    <xf numFmtId="179" fontId="0" fillId="0" borderId="67" xfId="0" applyNumberFormat="1" applyFont="1" applyFill="1" applyBorder="1" applyAlignment="1" applyProtection="1">
      <alignment horizontal="center" vertical="center"/>
    </xf>
    <xf numFmtId="179" fontId="0" fillId="0" borderId="16" xfId="0" applyNumberFormat="1" applyFont="1" applyFill="1" applyBorder="1" applyAlignment="1" applyProtection="1">
      <alignment horizontal="center" vertical="center"/>
    </xf>
    <xf numFmtId="0" fontId="18" fillId="4" borderId="30" xfId="0" applyFont="1" applyFill="1" applyBorder="1" applyAlignment="1" applyProtection="1">
      <alignment horizontal="center" vertical="center"/>
      <protection locked="0"/>
    </xf>
    <xf numFmtId="0" fontId="18" fillId="4" borderId="25" xfId="0" applyFont="1" applyFill="1" applyBorder="1" applyAlignment="1" applyProtection="1">
      <alignment horizontal="center" vertical="center"/>
      <protection locked="0"/>
    </xf>
    <xf numFmtId="180" fontId="7" fillId="4" borderId="30" xfId="0" applyNumberFormat="1" applyFont="1" applyFill="1" applyBorder="1" applyAlignment="1" applyProtection="1">
      <alignment horizontal="center" vertical="center"/>
      <protection locked="0"/>
    </xf>
    <xf numFmtId="180" fontId="7" fillId="4" borderId="25" xfId="0" applyNumberFormat="1" applyFont="1" applyFill="1" applyBorder="1" applyAlignment="1" applyProtection="1">
      <alignment horizontal="center" vertical="center"/>
      <protection locked="0"/>
    </xf>
    <xf numFmtId="181" fontId="7" fillId="4" borderId="18" xfId="0" applyNumberFormat="1" applyFont="1" applyFill="1" applyBorder="1" applyAlignment="1" applyProtection="1">
      <alignment horizontal="right" vertical="center"/>
      <protection locked="0"/>
    </xf>
    <xf numFmtId="180" fontId="7" fillId="0" borderId="18" xfId="0" applyNumberFormat="1" applyFont="1" applyFill="1" applyBorder="1" applyAlignment="1" applyProtection="1">
      <alignment horizontal="right" vertical="center"/>
    </xf>
    <xf numFmtId="180" fontId="7" fillId="0" borderId="59" xfId="0" applyNumberFormat="1" applyFont="1" applyFill="1" applyBorder="1" applyAlignment="1" applyProtection="1">
      <alignment horizontal="right" vertical="center"/>
    </xf>
    <xf numFmtId="0" fontId="7" fillId="0" borderId="61" xfId="0" applyFont="1" applyFill="1" applyBorder="1" applyAlignment="1" applyProtection="1">
      <alignment horizontal="left" vertical="center" shrinkToFit="1"/>
    </xf>
    <xf numFmtId="0" fontId="7" fillId="0" borderId="62" xfId="0" applyFont="1" applyFill="1" applyBorder="1" applyAlignment="1" applyProtection="1">
      <alignment horizontal="left" vertical="center" shrinkToFit="1"/>
    </xf>
    <xf numFmtId="179" fontId="5" fillId="0" borderId="63" xfId="0" applyNumberFormat="1" applyFont="1" applyFill="1" applyBorder="1" applyAlignment="1" applyProtection="1">
      <alignment horizontal="center" vertical="center" wrapText="1"/>
    </xf>
    <xf numFmtId="179" fontId="5" fillId="0" borderId="64" xfId="0" applyNumberFormat="1" applyFont="1" applyFill="1" applyBorder="1" applyAlignment="1" applyProtection="1">
      <alignment horizontal="center" vertical="center" wrapText="1"/>
    </xf>
    <xf numFmtId="179" fontId="5" fillId="0" borderId="65" xfId="0" applyNumberFormat="1" applyFont="1" applyFill="1" applyBorder="1" applyAlignment="1" applyProtection="1">
      <alignment horizontal="center" vertical="center" wrapText="1"/>
    </xf>
    <xf numFmtId="0" fontId="18" fillId="4" borderId="70" xfId="0" applyFont="1" applyFill="1" applyBorder="1" applyAlignment="1" applyProtection="1">
      <alignment horizontal="center" vertical="center"/>
      <protection locked="0"/>
    </xf>
    <xf numFmtId="0" fontId="18" fillId="4" borderId="72" xfId="0" applyFont="1" applyFill="1" applyBorder="1" applyAlignment="1" applyProtection="1">
      <alignment horizontal="center" vertical="center"/>
      <protection locked="0"/>
    </xf>
    <xf numFmtId="180" fontId="7" fillId="4" borderId="70" xfId="0" applyNumberFormat="1" applyFont="1" applyFill="1" applyBorder="1" applyAlignment="1" applyProtection="1">
      <alignment horizontal="center" vertical="center"/>
      <protection locked="0"/>
    </xf>
    <xf numFmtId="180" fontId="7" fillId="4" borderId="72" xfId="0" applyNumberFormat="1" applyFont="1" applyFill="1" applyBorder="1" applyAlignment="1" applyProtection="1">
      <alignment horizontal="center" vertical="center"/>
      <protection locked="0"/>
    </xf>
    <xf numFmtId="181" fontId="7" fillId="4" borderId="110" xfId="0" applyNumberFormat="1" applyFont="1" applyFill="1" applyBorder="1" applyAlignment="1" applyProtection="1">
      <alignment horizontal="right" vertical="center"/>
      <protection locked="0"/>
    </xf>
    <xf numFmtId="180" fontId="7" fillId="0" borderId="70" xfId="0" applyNumberFormat="1" applyFont="1" applyFill="1" applyBorder="1" applyAlignment="1" applyProtection="1">
      <alignment horizontal="right" vertical="center"/>
    </xf>
    <xf numFmtId="180" fontId="7" fillId="0" borderId="71" xfId="0" applyNumberFormat="1" applyFont="1" applyFill="1" applyBorder="1" applyAlignment="1" applyProtection="1">
      <alignment horizontal="right" vertical="center"/>
    </xf>
    <xf numFmtId="180" fontId="7" fillId="0" borderId="73" xfId="0" applyNumberFormat="1" applyFont="1" applyFill="1" applyBorder="1" applyAlignment="1" applyProtection="1">
      <alignment horizontal="right" vertical="center"/>
    </xf>
    <xf numFmtId="180" fontId="7" fillId="0" borderId="30" xfId="0" applyNumberFormat="1" applyFont="1" applyFill="1" applyBorder="1" applyAlignment="1" applyProtection="1">
      <alignment horizontal="right" vertical="center"/>
    </xf>
    <xf numFmtId="180" fontId="7" fillId="0" borderId="24" xfId="0" applyNumberFormat="1" applyFont="1" applyFill="1" applyBorder="1" applyAlignment="1" applyProtection="1">
      <alignment horizontal="right" vertical="center"/>
    </xf>
    <xf numFmtId="180" fontId="7" fillId="0" borderId="31" xfId="0" applyNumberFormat="1" applyFont="1" applyFill="1" applyBorder="1" applyAlignment="1" applyProtection="1">
      <alignment horizontal="right" vertical="center"/>
    </xf>
    <xf numFmtId="0" fontId="16" fillId="0" borderId="0" xfId="0" applyFont="1" applyBorder="1" applyAlignment="1" applyProtection="1">
      <alignment horizontal="center" vertical="center"/>
      <protection locked="0"/>
    </xf>
    <xf numFmtId="0" fontId="12" fillId="0" borderId="74" xfId="0" applyFont="1" applyBorder="1" applyAlignment="1" applyProtection="1">
      <alignment horizontal="right" vertical="center"/>
    </xf>
    <xf numFmtId="0" fontId="12" fillId="0" borderId="75" xfId="0" applyFont="1" applyBorder="1" applyAlignment="1" applyProtection="1">
      <alignment horizontal="right" vertical="center"/>
    </xf>
    <xf numFmtId="0" fontId="12" fillId="0" borderId="76" xfId="0" applyFont="1" applyBorder="1" applyAlignment="1" applyProtection="1">
      <alignment horizontal="right" vertical="center"/>
    </xf>
    <xf numFmtId="180" fontId="7" fillId="0" borderId="77" xfId="0" applyNumberFormat="1" applyFont="1" applyFill="1" applyBorder="1" applyAlignment="1" applyProtection="1">
      <alignment horizontal="right" vertical="center"/>
    </xf>
    <xf numFmtId="180" fontId="7" fillId="0" borderId="78" xfId="0" applyNumberFormat="1" applyFont="1" applyFill="1" applyBorder="1" applyAlignment="1" applyProtection="1">
      <alignment horizontal="right" vertical="center"/>
    </xf>
    <xf numFmtId="0" fontId="22" fillId="0" borderId="79" xfId="0" applyFont="1" applyBorder="1" applyAlignment="1" applyProtection="1">
      <alignment horizontal="center" vertical="center" wrapText="1"/>
    </xf>
    <xf numFmtId="0" fontId="22" fillId="0" borderId="36" xfId="0" applyFont="1" applyBorder="1" applyAlignment="1" applyProtection="1">
      <alignment horizontal="center" vertical="center" wrapText="1"/>
    </xf>
    <xf numFmtId="0" fontId="22" fillId="0" borderId="37" xfId="0" applyFont="1" applyBorder="1" applyAlignment="1" applyProtection="1">
      <alignment horizontal="center" vertical="center" wrapText="1"/>
    </xf>
    <xf numFmtId="0" fontId="22" fillId="0" borderId="44" xfId="0" applyFont="1" applyBorder="1" applyAlignment="1" applyProtection="1">
      <alignment horizontal="center" vertical="center" wrapText="1"/>
    </xf>
    <xf numFmtId="0" fontId="22" fillId="0" borderId="45" xfId="0" applyFont="1" applyBorder="1" applyAlignment="1" applyProtection="1">
      <alignment horizontal="center" vertical="center" wrapText="1"/>
    </xf>
    <xf numFmtId="0" fontId="22" fillId="0" borderId="46" xfId="0" applyFont="1" applyBorder="1" applyAlignment="1" applyProtection="1">
      <alignment horizontal="center" vertical="center" wrapText="1"/>
    </xf>
    <xf numFmtId="0" fontId="12" fillId="2" borderId="33" xfId="0" applyFont="1" applyFill="1" applyBorder="1" applyAlignment="1" applyProtection="1">
      <alignment horizontal="center" vertical="center"/>
      <protection locked="0"/>
    </xf>
    <xf numFmtId="0" fontId="12" fillId="2" borderId="37"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0" fontId="12" fillId="2" borderId="46" xfId="0" applyFont="1" applyFill="1" applyBorder="1" applyAlignment="1" applyProtection="1">
      <alignment horizontal="center" vertical="center"/>
      <protection locked="0"/>
    </xf>
    <xf numFmtId="0" fontId="22" fillId="0" borderId="33" xfId="0" applyFont="1" applyBorder="1" applyAlignment="1" applyProtection="1">
      <alignment horizontal="center" vertical="center" wrapText="1"/>
    </xf>
    <xf numFmtId="0" fontId="22" fillId="0" borderId="50" xfId="0" applyFont="1" applyBorder="1" applyAlignment="1" applyProtection="1">
      <alignment horizontal="center" vertical="center" wrapText="1"/>
    </xf>
    <xf numFmtId="176" fontId="12" fillId="0" borderId="33" xfId="0" applyNumberFormat="1" applyFont="1" applyFill="1" applyBorder="1" applyAlignment="1" applyProtection="1">
      <alignment horizontal="right" vertical="center"/>
    </xf>
    <xf numFmtId="176" fontId="12" fillId="0" borderId="36" xfId="0" applyNumberFormat="1" applyFont="1" applyFill="1" applyBorder="1" applyAlignment="1" applyProtection="1">
      <alignment horizontal="right" vertical="center"/>
    </xf>
    <xf numFmtId="176" fontId="12" fillId="0" borderId="34" xfId="0" applyNumberFormat="1" applyFont="1" applyFill="1" applyBorder="1" applyAlignment="1" applyProtection="1">
      <alignment horizontal="right" vertical="center"/>
    </xf>
    <xf numFmtId="176" fontId="12" fillId="0" borderId="50" xfId="0" applyNumberFormat="1" applyFont="1" applyFill="1" applyBorder="1" applyAlignment="1" applyProtection="1">
      <alignment horizontal="right" vertical="center"/>
    </xf>
    <xf numFmtId="176" fontId="12" fillId="0" borderId="45" xfId="0" applyNumberFormat="1" applyFont="1" applyFill="1" applyBorder="1" applyAlignment="1" applyProtection="1">
      <alignment horizontal="right" vertical="center"/>
    </xf>
    <xf numFmtId="176" fontId="12" fillId="0" borderId="51" xfId="0" applyNumberFormat="1" applyFont="1" applyFill="1" applyBorder="1" applyAlignment="1" applyProtection="1">
      <alignment horizontal="right"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32" fillId="0" borderId="0" xfId="0" applyFont="1" applyAlignment="1">
      <alignment horizontal="left" vertical="center"/>
    </xf>
    <xf numFmtId="176" fontId="5" fillId="4" borderId="9" xfId="1" applyNumberFormat="1" applyFont="1" applyFill="1" applyBorder="1" applyAlignment="1" applyProtection="1">
      <alignment horizontal="center" vertical="center"/>
    </xf>
    <xf numFmtId="0" fontId="0" fillId="2" borderId="3" xfId="0" applyFont="1" applyFill="1" applyBorder="1" applyAlignment="1" applyProtection="1">
      <alignment horizontal="center" vertical="center" shrinkToFit="1"/>
    </xf>
    <xf numFmtId="0" fontId="0" fillId="2" borderId="4" xfId="0" applyFont="1" applyFill="1" applyBorder="1" applyAlignment="1" applyProtection="1">
      <alignment horizontal="center" vertical="center" shrinkToFit="1"/>
    </xf>
    <xf numFmtId="0" fontId="0" fillId="2" borderId="5" xfId="0" applyFont="1" applyFill="1" applyBorder="1" applyAlignment="1" applyProtection="1">
      <alignment horizontal="center" vertical="center" shrinkToFit="1"/>
    </xf>
    <xf numFmtId="0" fontId="1" fillId="0" borderId="0" xfId="0" applyFont="1" applyBorder="1" applyAlignment="1">
      <alignment horizontal="center" vertical="center"/>
    </xf>
    <xf numFmtId="178" fontId="5" fillId="2" borderId="30" xfId="0" applyNumberFormat="1" applyFont="1" applyFill="1" applyBorder="1" applyAlignment="1" applyProtection="1">
      <alignment horizontal="center" vertical="center"/>
    </xf>
    <xf numFmtId="178" fontId="5" fillId="2" borderId="25" xfId="0" applyNumberFormat="1"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179" fontId="15" fillId="0" borderId="55" xfId="0" applyNumberFormat="1" applyFont="1" applyFill="1" applyBorder="1" applyAlignment="1" applyProtection="1">
      <alignment horizontal="left" vertical="center" wrapText="1"/>
    </xf>
    <xf numFmtId="179" fontId="15" fillId="0" borderId="56" xfId="0" applyNumberFormat="1" applyFont="1" applyFill="1" applyBorder="1" applyAlignment="1" applyProtection="1">
      <alignment horizontal="left" vertical="center" wrapText="1"/>
    </xf>
    <xf numFmtId="179" fontId="15" fillId="0" borderId="92" xfId="0" applyNumberFormat="1" applyFont="1" applyFill="1" applyBorder="1" applyAlignment="1" applyProtection="1">
      <alignment horizontal="left" vertical="center" wrapText="1"/>
    </xf>
    <xf numFmtId="0" fontId="7" fillId="4" borderId="30" xfId="0" applyFont="1" applyFill="1" applyBorder="1" applyAlignment="1" applyProtection="1">
      <alignment horizontal="center" vertical="center"/>
    </xf>
    <xf numFmtId="0" fontId="7" fillId="4" borderId="25" xfId="0" applyFont="1" applyFill="1" applyBorder="1" applyAlignment="1" applyProtection="1">
      <alignment horizontal="center" vertical="center"/>
    </xf>
    <xf numFmtId="180" fontId="7" fillId="4" borderId="30" xfId="0" applyNumberFormat="1" applyFont="1" applyFill="1" applyBorder="1" applyAlignment="1" applyProtection="1">
      <alignment horizontal="center" vertical="center"/>
    </xf>
    <xf numFmtId="180" fontId="7" fillId="4" borderId="25" xfId="0" applyNumberFormat="1" applyFont="1" applyFill="1" applyBorder="1" applyAlignment="1" applyProtection="1">
      <alignment horizontal="center" vertical="center"/>
    </xf>
    <xf numFmtId="181" fontId="7" fillId="4" borderId="18" xfId="0" applyNumberFormat="1" applyFont="1" applyFill="1" applyBorder="1" applyAlignment="1" applyProtection="1">
      <alignment horizontal="right" vertical="center"/>
    </xf>
    <xf numFmtId="0" fontId="16" fillId="0" borderId="0" xfId="0" applyFont="1" applyBorder="1" applyAlignment="1">
      <alignment horizontal="center" vertical="center"/>
    </xf>
    <xf numFmtId="0" fontId="12" fillId="2" borderId="33" xfId="0" applyFont="1" applyFill="1" applyBorder="1" applyAlignment="1" applyProtection="1">
      <alignment horizontal="center" vertical="center"/>
    </xf>
    <xf numFmtId="0" fontId="12" fillId="2" borderId="37" xfId="0" applyFont="1" applyFill="1" applyBorder="1" applyAlignment="1" applyProtection="1">
      <alignment horizontal="center" vertical="center"/>
    </xf>
    <xf numFmtId="0" fontId="12" fillId="2" borderId="50" xfId="0" applyFont="1" applyFill="1" applyBorder="1" applyAlignment="1" applyProtection="1">
      <alignment horizontal="center" vertical="center"/>
    </xf>
    <xf numFmtId="0" fontId="12" fillId="2" borderId="46" xfId="0" applyFont="1" applyFill="1" applyBorder="1" applyAlignment="1" applyProtection="1">
      <alignment horizontal="center" vertical="center"/>
    </xf>
    <xf numFmtId="0" fontId="22" fillId="0" borderId="33" xfId="0" applyFont="1" applyBorder="1" applyAlignment="1" applyProtection="1">
      <alignment horizontal="center" vertical="center"/>
    </xf>
    <xf numFmtId="0" fontId="22" fillId="0" borderId="36" xfId="0" applyFont="1" applyBorder="1" applyAlignment="1" applyProtection="1">
      <alignment horizontal="center" vertical="center"/>
    </xf>
    <xf numFmtId="0" fontId="22" fillId="0" borderId="37" xfId="0" applyFont="1" applyBorder="1" applyAlignment="1" applyProtection="1">
      <alignment horizontal="center" vertical="center"/>
    </xf>
    <xf numFmtId="0" fontId="22" fillId="0" borderId="50"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46" xfId="0" applyFont="1" applyBorder="1" applyAlignment="1" applyProtection="1">
      <alignment horizontal="center" vertical="center"/>
    </xf>
    <xf numFmtId="181" fontId="7" fillId="4" borderId="30" xfId="0" applyNumberFormat="1" applyFont="1" applyFill="1" applyBorder="1" applyAlignment="1" applyProtection="1">
      <alignment horizontal="right" vertical="center"/>
    </xf>
    <xf numFmtId="181" fontId="7" fillId="4" borderId="24" xfId="0" applyNumberFormat="1" applyFont="1" applyFill="1" applyBorder="1" applyAlignment="1" applyProtection="1">
      <alignment horizontal="right" vertical="center"/>
    </xf>
    <xf numFmtId="181" fontId="7" fillId="4" borderId="25" xfId="0" applyNumberFormat="1" applyFont="1" applyFill="1" applyBorder="1" applyAlignment="1" applyProtection="1">
      <alignment horizontal="right" vertical="center"/>
    </xf>
    <xf numFmtId="181" fontId="7" fillId="4" borderId="70" xfId="0" applyNumberFormat="1" applyFont="1" applyFill="1" applyBorder="1" applyAlignment="1" applyProtection="1">
      <alignment horizontal="right" vertical="center"/>
    </xf>
    <xf numFmtId="181" fontId="7" fillId="4" borderId="71" xfId="0" applyNumberFormat="1" applyFont="1" applyFill="1" applyBorder="1" applyAlignment="1" applyProtection="1">
      <alignment horizontal="right" vertical="center"/>
    </xf>
    <xf numFmtId="181" fontId="7" fillId="4" borderId="72" xfId="0" applyNumberFormat="1" applyFont="1" applyFill="1" applyBorder="1" applyAlignment="1" applyProtection="1">
      <alignment horizontal="right" vertical="center"/>
    </xf>
    <xf numFmtId="183" fontId="27" fillId="0" borderId="102" xfId="2" applyNumberFormat="1" applyFont="1" applyBorder="1" applyAlignment="1" applyProtection="1">
      <alignment horizontal="center" vertical="center" wrapText="1" shrinkToFit="1"/>
    </xf>
    <xf numFmtId="183" fontId="27" fillId="0" borderId="104" xfId="2" applyNumberFormat="1" applyFont="1" applyBorder="1" applyAlignment="1" applyProtection="1">
      <alignment horizontal="center" vertical="center" wrapText="1" shrinkToFit="1"/>
    </xf>
    <xf numFmtId="0" fontId="7" fillId="0" borderId="6" xfId="2" applyBorder="1" applyAlignment="1" applyProtection="1">
      <alignment horizontal="center" vertical="center"/>
    </xf>
    <xf numFmtId="0" fontId="7" fillId="0" borderId="4" xfId="2" applyBorder="1" applyAlignment="1" applyProtection="1">
      <alignment horizontal="center" vertical="center"/>
    </xf>
    <xf numFmtId="0" fontId="0" fillId="0" borderId="5" xfId="0" applyBorder="1" applyAlignment="1">
      <alignment horizontal="center" vertical="center"/>
    </xf>
    <xf numFmtId="0" fontId="7" fillId="0" borderId="53" xfId="2" applyBorder="1" applyAlignment="1" applyProtection="1">
      <alignment horizontal="center" vertical="center"/>
    </xf>
    <xf numFmtId="0" fontId="7" fillId="0" borderId="56" xfId="2" applyBorder="1" applyAlignment="1" applyProtection="1">
      <alignment horizontal="center" vertical="center"/>
    </xf>
    <xf numFmtId="0" fontId="0" fillId="0" borderId="92" xfId="0" applyBorder="1" applyAlignment="1">
      <alignment horizontal="center" vertical="center"/>
    </xf>
    <xf numFmtId="183" fontId="7" fillId="0" borderId="58" xfId="2" applyNumberFormat="1" applyBorder="1" applyAlignment="1" applyProtection="1">
      <alignment horizontal="center" vertical="center"/>
    </xf>
    <xf numFmtId="183" fontId="7" fillId="0" borderId="24" xfId="2" applyNumberFormat="1" applyBorder="1" applyAlignment="1" applyProtection="1">
      <alignment horizontal="center" vertical="center"/>
    </xf>
    <xf numFmtId="0" fontId="0" fillId="0" borderId="31" xfId="0" applyBorder="1" applyAlignment="1">
      <alignment horizontal="center" vertical="center"/>
    </xf>
    <xf numFmtId="0" fontId="7" fillId="0" borderId="58" xfId="2" applyBorder="1" applyAlignment="1" applyProtection="1">
      <alignment horizontal="center" vertical="center"/>
    </xf>
    <xf numFmtId="0" fontId="7" fillId="0" borderId="24" xfId="2" applyBorder="1" applyAlignment="1" applyProtection="1">
      <alignment horizontal="center" vertical="center"/>
    </xf>
    <xf numFmtId="0" fontId="7" fillId="0" borderId="91" xfId="2" applyFont="1" applyBorder="1" applyAlignment="1" applyProtection="1">
      <alignment horizontal="center" vertical="center" wrapText="1"/>
      <protection locked="0"/>
    </xf>
    <xf numFmtId="0" fontId="7" fillId="0" borderId="82" xfId="2" applyFont="1" applyBorder="1" applyAlignment="1" applyProtection="1">
      <alignment horizontal="center" vertical="center"/>
      <protection locked="0"/>
    </xf>
    <xf numFmtId="0" fontId="7" fillId="0" borderId="83" xfId="2" applyFont="1" applyBorder="1" applyAlignment="1" applyProtection="1">
      <alignment horizontal="center" vertical="center"/>
      <protection locked="0"/>
    </xf>
    <xf numFmtId="0" fontId="7" fillId="0" borderId="54" xfId="2" applyBorder="1" applyAlignment="1" applyProtection="1">
      <alignment horizontal="center" vertical="center"/>
    </xf>
    <xf numFmtId="0" fontId="0" fillId="0" borderId="4" xfId="0" applyBorder="1" applyAlignment="1">
      <alignment horizontal="center" vertical="center"/>
    </xf>
    <xf numFmtId="183" fontId="7" fillId="0" borderId="25" xfId="2" applyNumberFormat="1" applyBorder="1" applyAlignment="1" applyProtection="1">
      <alignment horizontal="center" vertical="center"/>
    </xf>
    <xf numFmtId="0" fontId="0" fillId="2" borderId="63" xfId="0" applyFont="1" applyFill="1" applyBorder="1" applyAlignment="1" applyProtection="1">
      <alignment horizontal="center" vertical="center"/>
    </xf>
    <xf numFmtId="0" fontId="0" fillId="2" borderId="64" xfId="0" applyFont="1" applyFill="1" applyBorder="1" applyAlignment="1" applyProtection="1">
      <alignment horizontal="center" vertical="center"/>
    </xf>
    <xf numFmtId="0" fontId="0" fillId="0" borderId="66"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7" fillId="2" borderId="9" xfId="2" applyFont="1" applyFill="1" applyBorder="1" applyAlignment="1" applyProtection="1">
      <alignment horizontal="center" vertical="center"/>
    </xf>
    <xf numFmtId="0" fontId="7" fillId="2" borderId="10" xfId="2" applyFont="1" applyFill="1" applyBorder="1" applyAlignment="1" applyProtection="1">
      <alignment horizontal="center" vertical="center"/>
    </xf>
    <xf numFmtId="0" fontId="25" fillId="5" borderId="45" xfId="0" applyFont="1" applyFill="1" applyBorder="1" applyAlignment="1" applyProtection="1">
      <alignment horizontal="left" vertical="center"/>
    </xf>
    <xf numFmtId="0" fontId="8" fillId="0" borderId="81" xfId="0" applyFont="1" applyBorder="1" applyAlignment="1" applyProtection="1">
      <alignment horizontal="center" vertical="center"/>
    </xf>
    <xf numFmtId="0" fontId="8" fillId="0" borderId="82" xfId="0" applyFont="1" applyBorder="1" applyAlignment="1" applyProtection="1">
      <alignment horizontal="center" vertical="center"/>
    </xf>
    <xf numFmtId="0" fontId="8" fillId="0" borderId="83" xfId="0" applyFont="1" applyBorder="1" applyAlignment="1" applyProtection="1">
      <alignment horizontal="center" vertical="center"/>
    </xf>
    <xf numFmtId="0" fontId="7" fillId="0" borderId="18" xfId="2" applyBorder="1" applyAlignment="1" applyProtection="1">
      <alignment horizontal="center" vertical="center" shrinkToFit="1"/>
    </xf>
    <xf numFmtId="176" fontId="7" fillId="0" borderId="18" xfId="2" applyNumberFormat="1" applyBorder="1" applyAlignment="1" applyProtection="1">
      <alignment horizontal="center" vertical="center"/>
    </xf>
    <xf numFmtId="176" fontId="7" fillId="0" borderId="9" xfId="2" applyNumberFormat="1" applyBorder="1" applyAlignment="1" applyProtection="1">
      <alignment horizontal="center" vertical="center"/>
    </xf>
    <xf numFmtId="176" fontId="7" fillId="0" borderId="59" xfId="2" applyNumberFormat="1" applyBorder="1" applyAlignment="1" applyProtection="1">
      <alignment horizontal="center" vertical="center"/>
    </xf>
    <xf numFmtId="176" fontId="7" fillId="0" borderId="10" xfId="2" applyNumberFormat="1" applyBorder="1" applyAlignment="1" applyProtection="1">
      <alignment horizontal="center" vertical="center"/>
    </xf>
    <xf numFmtId="0" fontId="27" fillId="0" borderId="30" xfId="2" applyFont="1" applyBorder="1" applyAlignment="1" applyProtection="1">
      <alignment horizontal="center" vertical="center" wrapText="1" shrinkToFit="1"/>
      <protection locked="0"/>
    </xf>
    <xf numFmtId="0" fontId="27" fillId="0" borderId="25" xfId="2" applyFont="1" applyBorder="1" applyAlignment="1" applyProtection="1">
      <alignment horizontal="center" vertical="center" wrapText="1" shrinkToFit="1"/>
      <protection locked="0"/>
    </xf>
    <xf numFmtId="176" fontId="7" fillId="2" borderId="63" xfId="2" applyNumberFormat="1" applyFill="1" applyBorder="1" applyAlignment="1" applyProtection="1">
      <alignment horizontal="center" vertical="center"/>
    </xf>
    <xf numFmtId="176" fontId="7" fillId="2" borderId="62" xfId="2" applyNumberFormat="1" applyFill="1" applyBorder="1" applyAlignment="1" applyProtection="1">
      <alignment horizontal="center" vertical="center"/>
    </xf>
    <xf numFmtId="0" fontId="13" fillId="0" borderId="6" xfId="0" applyFont="1" applyBorder="1" applyAlignment="1" applyProtection="1">
      <alignment horizontal="left" vertical="center" wrapText="1"/>
    </xf>
    <xf numFmtId="0" fontId="13" fillId="0" borderId="4" xfId="0" applyFont="1" applyBorder="1" applyAlignment="1" applyProtection="1">
      <alignment horizontal="left" vertical="center"/>
    </xf>
    <xf numFmtId="0" fontId="13" fillId="0" borderId="5" xfId="0" applyFont="1" applyBorder="1" applyAlignment="1" applyProtection="1">
      <alignment horizontal="left" vertical="center"/>
    </xf>
    <xf numFmtId="0" fontId="26" fillId="0" borderId="81" xfId="2" applyFont="1" applyBorder="1" applyAlignment="1" applyProtection="1">
      <alignment horizontal="center" vertical="center" wrapText="1" shrinkToFit="1"/>
    </xf>
    <xf numFmtId="0" fontId="7" fillId="0" borderId="82" xfId="2" applyBorder="1" applyAlignment="1" applyProtection="1">
      <alignment horizontal="center" vertical="center" shrinkToFit="1"/>
    </xf>
    <xf numFmtId="0" fontId="7" fillId="0" borderId="83" xfId="2" applyBorder="1" applyAlignment="1" applyProtection="1">
      <alignment horizontal="center" vertical="center" shrinkToFit="1"/>
    </xf>
    <xf numFmtId="0" fontId="7" fillId="0" borderId="7" xfId="2" applyBorder="1" applyAlignment="1" applyProtection="1">
      <alignment horizontal="left" vertical="center"/>
    </xf>
    <xf numFmtId="0" fontId="7" fillId="0" borderId="8" xfId="2" applyBorder="1" applyAlignment="1" applyProtection="1">
      <alignment horizontal="left" vertical="center"/>
    </xf>
    <xf numFmtId="183" fontId="27" fillId="0" borderId="41" xfId="2" applyNumberFormat="1" applyFont="1" applyFill="1" applyBorder="1" applyAlignment="1" applyProtection="1">
      <alignment horizontal="center" vertical="center" wrapText="1" shrinkToFit="1"/>
    </xf>
    <xf numFmtId="183" fontId="27" fillId="0" borderId="85" xfId="2" applyNumberFormat="1" applyFont="1" applyFill="1" applyBorder="1" applyAlignment="1" applyProtection="1">
      <alignment horizontal="center" vertical="center" wrapText="1" shrinkToFit="1"/>
    </xf>
    <xf numFmtId="183" fontId="7" fillId="2" borderId="33" xfId="2" applyNumberFormat="1" applyFill="1" applyBorder="1" applyAlignment="1" applyProtection="1">
      <alignment horizontal="center" vertical="center"/>
      <protection locked="0"/>
    </xf>
    <xf numFmtId="183" fontId="7" fillId="2" borderId="19" xfId="2" applyNumberFormat="1" applyFill="1" applyBorder="1" applyAlignment="1" applyProtection="1">
      <alignment horizontal="center" vertical="center"/>
      <protection locked="0"/>
    </xf>
    <xf numFmtId="183" fontId="7" fillId="2" borderId="27" xfId="2" applyNumberFormat="1" applyFill="1" applyBorder="1" applyAlignment="1" applyProtection="1">
      <alignment horizontal="center" vertical="center"/>
      <protection locked="0"/>
    </xf>
    <xf numFmtId="183" fontId="7" fillId="2" borderId="77" xfId="2" applyNumberFormat="1" applyFill="1" applyBorder="1" applyAlignment="1" applyProtection="1">
      <alignment horizontal="center" vertical="center"/>
      <protection locked="0"/>
    </xf>
    <xf numFmtId="183" fontId="7" fillId="2" borderId="87" xfId="2" applyNumberFormat="1" applyFill="1" applyBorder="1" applyAlignment="1" applyProtection="1">
      <alignment horizontal="center" vertical="center"/>
      <protection locked="0"/>
    </xf>
    <xf numFmtId="183" fontId="7" fillId="2" borderId="89" xfId="2" applyNumberFormat="1" applyFill="1" applyBorder="1" applyAlignment="1" applyProtection="1">
      <alignment horizontal="center" vertical="center"/>
      <protection locked="0"/>
    </xf>
    <xf numFmtId="183" fontId="7" fillId="2" borderId="86" xfId="2" applyNumberFormat="1" applyFill="1" applyBorder="1" applyAlignment="1" applyProtection="1">
      <alignment horizontal="center" vertical="center"/>
      <protection locked="0"/>
    </xf>
    <xf numFmtId="183" fontId="7" fillId="2" borderId="88" xfId="2" applyNumberFormat="1" applyFill="1" applyBorder="1" applyAlignment="1" applyProtection="1">
      <alignment horizontal="center" vertical="center"/>
      <protection locked="0"/>
    </xf>
    <xf numFmtId="183" fontId="7" fillId="2" borderId="90" xfId="2" applyNumberFormat="1" applyFill="1" applyBorder="1" applyAlignment="1" applyProtection="1">
      <alignment horizontal="center" vertical="center"/>
      <protection locked="0"/>
    </xf>
    <xf numFmtId="183" fontId="7" fillId="0" borderId="63" xfId="2" applyNumberFormat="1" applyFill="1" applyBorder="1" applyAlignment="1" applyProtection="1">
      <alignment horizontal="center" vertical="center"/>
    </xf>
    <xf numFmtId="183" fontId="7" fillId="0" borderId="62" xfId="2" applyNumberFormat="1" applyFill="1" applyBorder="1" applyAlignment="1" applyProtection="1">
      <alignment horizontal="center" vertical="center"/>
    </xf>
    <xf numFmtId="183" fontId="7" fillId="0" borderId="64" xfId="2" applyNumberFormat="1" applyFill="1" applyBorder="1" applyAlignment="1" applyProtection="1">
      <alignment horizontal="center" vertical="center"/>
    </xf>
    <xf numFmtId="0" fontId="0" fillId="0" borderId="62" xfId="0" applyBorder="1" applyAlignment="1">
      <alignment horizontal="center" vertical="center"/>
    </xf>
    <xf numFmtId="183" fontId="7" fillId="2" borderId="63" xfId="2" applyNumberFormat="1" applyFill="1" applyBorder="1" applyAlignment="1" applyProtection="1">
      <alignment horizontal="center" vertical="center"/>
    </xf>
    <xf numFmtId="183" fontId="7" fillId="2" borderId="62" xfId="2" applyNumberFormat="1" applyFill="1" applyBorder="1" applyAlignment="1" applyProtection="1">
      <alignment horizontal="center" vertical="center"/>
    </xf>
    <xf numFmtId="0" fontId="7" fillId="0" borderId="56" xfId="2" applyFont="1" applyBorder="1" applyAlignment="1" applyProtection="1">
      <alignment horizontal="center" vertical="center"/>
      <protection locked="0"/>
    </xf>
    <xf numFmtId="0" fontId="33" fillId="0" borderId="56" xfId="0" applyFont="1" applyBorder="1" applyAlignment="1">
      <alignment horizontal="center" vertical="center"/>
    </xf>
    <xf numFmtId="0" fontId="7" fillId="0" borderId="56" xfId="2" applyFont="1" applyBorder="1" applyAlignment="1" applyProtection="1">
      <alignment horizontal="center" vertical="center" shrinkToFit="1"/>
    </xf>
    <xf numFmtId="0" fontId="7" fillId="0" borderId="54" xfId="2" applyFont="1" applyBorder="1" applyAlignment="1" applyProtection="1">
      <alignment horizontal="center" vertical="center" shrinkToFit="1"/>
    </xf>
    <xf numFmtId="183" fontId="33" fillId="0" borderId="30" xfId="0" applyNumberFormat="1" applyFont="1" applyBorder="1" applyAlignment="1">
      <alignment horizontal="center" vertical="center"/>
    </xf>
    <xf numFmtId="183" fontId="33" fillId="0" borderId="25" xfId="0" applyNumberFormat="1" applyFont="1" applyBorder="1" applyAlignment="1">
      <alignment horizontal="center" vertical="center"/>
    </xf>
    <xf numFmtId="183" fontId="7" fillId="2" borderId="24" xfId="2" applyNumberFormat="1" applyFont="1" applyFill="1" applyBorder="1" applyAlignment="1" applyProtection="1">
      <alignment horizontal="center" vertical="center"/>
    </xf>
    <xf numFmtId="0" fontId="33" fillId="2" borderId="25" xfId="0" applyFont="1" applyFill="1" applyBorder="1" applyAlignment="1">
      <alignment horizontal="center" vertical="center"/>
    </xf>
    <xf numFmtId="183" fontId="27" fillId="0" borderId="103" xfId="2" applyNumberFormat="1" applyFont="1" applyFill="1" applyBorder="1" applyAlignment="1" applyProtection="1">
      <alignment horizontal="center" vertical="center" wrapText="1" shrinkToFit="1"/>
      <protection locked="0"/>
    </xf>
    <xf numFmtId="0" fontId="33" fillId="0" borderId="104" xfId="0" applyFont="1" applyBorder="1" applyAlignment="1">
      <alignment horizontal="center" vertical="center" wrapText="1" shrinkToFit="1"/>
    </xf>
    <xf numFmtId="0" fontId="4" fillId="0" borderId="45" xfId="0" applyFont="1" applyBorder="1" applyAlignment="1" applyProtection="1">
      <alignment horizontal="right" vertical="center"/>
    </xf>
    <xf numFmtId="0" fontId="0" fillId="2" borderId="13" xfId="0" applyFont="1" applyFill="1" applyBorder="1" applyAlignment="1" applyProtection="1">
      <alignment horizontal="center" vertical="center" shrinkToFit="1"/>
      <protection locked="0"/>
    </xf>
    <xf numFmtId="0" fontId="0" fillId="2" borderId="15" xfId="0" applyFont="1" applyFill="1" applyBorder="1" applyAlignment="1" applyProtection="1">
      <alignment horizontal="center" vertical="center" shrinkToFit="1"/>
      <protection locked="0"/>
    </xf>
    <xf numFmtId="0" fontId="0" fillId="0" borderId="80" xfId="0" applyFont="1" applyFill="1" applyBorder="1" applyAlignment="1" applyProtection="1">
      <alignment horizontal="center" vertical="center"/>
    </xf>
    <xf numFmtId="0" fontId="0" fillId="0" borderId="68" xfId="0"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7" fillId="0" borderId="55" xfId="2" applyBorder="1" applyAlignment="1" applyProtection="1">
      <alignment horizontal="left" vertical="center"/>
    </xf>
    <xf numFmtId="0" fontId="7" fillId="0" borderId="56" xfId="2" applyBorder="1" applyAlignment="1" applyProtection="1">
      <alignment horizontal="left" vertical="center"/>
    </xf>
    <xf numFmtId="0" fontId="7" fillId="0" borderId="92" xfId="2" applyBorder="1" applyAlignment="1" applyProtection="1">
      <alignment horizontal="left" vertical="center"/>
    </xf>
    <xf numFmtId="183" fontId="7" fillId="0" borderId="79" xfId="2" applyNumberFormat="1" applyBorder="1" applyAlignment="1" applyProtection="1">
      <alignment horizontal="center" vertical="center"/>
    </xf>
    <xf numFmtId="183" fontId="7" fillId="0" borderId="36" xfId="2" applyNumberFormat="1" applyBorder="1" applyAlignment="1" applyProtection="1">
      <alignment horizontal="center" vertical="center"/>
    </xf>
    <xf numFmtId="183" fontId="7" fillId="0" borderId="37" xfId="2" applyNumberFormat="1" applyBorder="1" applyAlignment="1" applyProtection="1">
      <alignment horizontal="center" vertical="center"/>
    </xf>
    <xf numFmtId="183" fontId="7" fillId="0" borderId="44" xfId="2" applyNumberFormat="1" applyBorder="1" applyAlignment="1" applyProtection="1">
      <alignment horizontal="center" vertical="center"/>
    </xf>
    <xf numFmtId="183" fontId="7" fillId="0" borderId="45" xfId="2" applyNumberFormat="1" applyBorder="1" applyAlignment="1" applyProtection="1">
      <alignment horizontal="center" vertical="center"/>
    </xf>
    <xf numFmtId="183" fontId="7" fillId="0" borderId="46" xfId="2" applyNumberFormat="1" applyBorder="1" applyAlignment="1" applyProtection="1">
      <alignment horizontal="center" vertical="center"/>
    </xf>
    <xf numFmtId="183" fontId="7" fillId="0" borderId="30" xfId="2" applyNumberFormat="1" applyBorder="1" applyAlignment="1" applyProtection="1">
      <alignment horizontal="center" vertical="center"/>
    </xf>
    <xf numFmtId="183" fontId="7" fillId="2" borderId="63" xfId="2" applyNumberFormat="1" applyFill="1" applyBorder="1" applyAlignment="1" applyProtection="1">
      <alignment horizontal="center" vertical="center"/>
      <protection locked="0"/>
    </xf>
    <xf numFmtId="183" fontId="7" fillId="2" borderId="62" xfId="2" applyNumberFormat="1" applyFill="1" applyBorder="1" applyAlignment="1" applyProtection="1">
      <alignment horizontal="center" vertical="center"/>
      <protection locked="0"/>
    </xf>
    <xf numFmtId="0" fontId="11" fillId="5" borderId="45" xfId="2" applyFont="1" applyFill="1" applyBorder="1" applyAlignment="1" applyProtection="1">
      <alignment horizontal="left" vertical="center"/>
    </xf>
    <xf numFmtId="0" fontId="26" fillId="3" borderId="6" xfId="2" applyFont="1" applyFill="1" applyBorder="1" applyAlignment="1" applyProtection="1">
      <alignment horizontal="center" vertical="center"/>
    </xf>
    <xf numFmtId="0" fontId="11" fillId="3" borderId="5" xfId="2" applyFont="1" applyFill="1" applyBorder="1" applyAlignment="1" applyProtection="1">
      <alignment horizontal="center" vertical="center"/>
    </xf>
    <xf numFmtId="183" fontId="18" fillId="6" borderId="94" xfId="2" applyNumberFormat="1" applyFont="1" applyFill="1" applyBorder="1" applyAlignment="1" applyProtection="1">
      <alignment horizontal="center" vertical="center" wrapText="1"/>
    </xf>
    <xf numFmtId="183" fontId="18" fillId="6" borderId="97" xfId="2" applyNumberFormat="1" applyFont="1" applyFill="1" applyBorder="1" applyAlignment="1" applyProtection="1">
      <alignment horizontal="center" vertical="center"/>
    </xf>
    <xf numFmtId="183" fontId="28" fillId="6" borderId="95" xfId="2" applyNumberFormat="1" applyFont="1" applyFill="1" applyBorder="1" applyAlignment="1" applyProtection="1">
      <alignment horizontal="center" vertical="center"/>
    </xf>
    <xf numFmtId="183" fontId="28" fillId="6" borderId="89" xfId="2" applyNumberFormat="1" applyFont="1" applyFill="1" applyBorder="1" applyAlignment="1" applyProtection="1">
      <alignment horizontal="center" vertical="center"/>
    </xf>
    <xf numFmtId="183" fontId="28" fillId="6" borderId="96" xfId="2" applyNumberFormat="1" applyFont="1" applyFill="1" applyBorder="1" applyAlignment="1" applyProtection="1">
      <alignment horizontal="center" vertical="center"/>
    </xf>
    <xf numFmtId="183" fontId="28" fillId="6" borderId="90" xfId="2" applyNumberFormat="1" applyFont="1" applyFill="1" applyBorder="1" applyAlignment="1" applyProtection="1">
      <alignment horizontal="center" vertical="center"/>
    </xf>
    <xf numFmtId="0" fontId="7" fillId="0" borderId="111" xfId="2" applyBorder="1" applyAlignment="1" applyProtection="1">
      <alignment horizontal="center" vertical="center"/>
    </xf>
    <xf numFmtId="183" fontId="7" fillId="0" borderId="61" xfId="2" applyNumberFormat="1" applyBorder="1" applyAlignment="1" applyProtection="1">
      <alignment horizontal="center" vertical="center"/>
    </xf>
    <xf numFmtId="183" fontId="7" fillId="0" borderId="112" xfId="2" applyNumberFormat="1" applyBorder="1" applyAlignment="1" applyProtection="1">
      <alignment horizontal="center" vertical="center"/>
    </xf>
    <xf numFmtId="183" fontId="7" fillId="0" borderId="64" xfId="2" applyNumberFormat="1" applyBorder="1" applyAlignment="1" applyProtection="1">
      <alignment horizontal="center" vertical="center"/>
    </xf>
    <xf numFmtId="0" fontId="0" fillId="0" borderId="65" xfId="0" applyBorder="1" applyAlignment="1">
      <alignment horizontal="center" vertical="center"/>
    </xf>
    <xf numFmtId="0" fontId="7" fillId="0" borderId="55" xfId="2" applyBorder="1" applyAlignment="1" applyProtection="1">
      <alignment horizontal="left" vertical="center" shrinkToFit="1"/>
    </xf>
    <xf numFmtId="0" fontId="7" fillId="0" borderId="56" xfId="2" applyBorder="1" applyAlignment="1" applyProtection="1">
      <alignment horizontal="left" vertical="center" shrinkToFit="1"/>
    </xf>
    <xf numFmtId="0" fontId="7" fillId="0" borderId="54" xfId="2" applyBorder="1" applyAlignment="1" applyProtection="1">
      <alignment horizontal="left" vertical="center" shrinkToFit="1"/>
    </xf>
    <xf numFmtId="183" fontId="28" fillId="6" borderId="52" xfId="2" applyNumberFormat="1" applyFont="1" applyFill="1" applyBorder="1" applyAlignment="1" applyProtection="1">
      <alignment horizontal="center" vertical="center"/>
    </xf>
    <xf numFmtId="183" fontId="28" fillId="6" borderId="57" xfId="2" applyNumberFormat="1" applyFont="1" applyFill="1" applyBorder="1" applyAlignment="1" applyProtection="1">
      <alignment horizontal="center" vertical="center"/>
    </xf>
    <xf numFmtId="183" fontId="28" fillId="6" borderId="60" xfId="2" applyNumberFormat="1" applyFont="1" applyFill="1" applyBorder="1" applyAlignment="1" applyProtection="1">
      <alignment horizontal="center" vertical="center"/>
    </xf>
    <xf numFmtId="0" fontId="7" fillId="0" borderId="17" xfId="2" applyBorder="1" applyAlignment="1" applyProtection="1">
      <alignment horizontal="center" vertical="center" wrapText="1"/>
    </xf>
    <xf numFmtId="0" fontId="7" fillId="0" borderId="17" xfId="2" applyBorder="1" applyAlignment="1" applyProtection="1">
      <alignment horizontal="center" vertical="center"/>
    </xf>
    <xf numFmtId="0" fontId="7" fillId="0" borderId="40" xfId="2" applyBorder="1" applyAlignment="1" applyProtection="1">
      <alignment horizontal="left" vertical="center" shrinkToFit="1"/>
    </xf>
    <xf numFmtId="0" fontId="7" fillId="0" borderId="98" xfId="2" applyBorder="1" applyAlignment="1" applyProtection="1">
      <alignment horizontal="left" vertical="center" shrinkToFit="1"/>
    </xf>
    <xf numFmtId="0" fontId="7" fillId="0" borderId="41" xfId="2" applyBorder="1" applyAlignment="1" applyProtection="1">
      <alignment horizontal="left" vertical="center" shrinkToFit="1"/>
    </xf>
    <xf numFmtId="0" fontId="7" fillId="0" borderId="99" xfId="2" applyBorder="1" applyAlignment="1" applyProtection="1">
      <alignment horizontal="left" vertical="center" wrapText="1"/>
    </xf>
    <xf numFmtId="0" fontId="7" fillId="0" borderId="100" xfId="2" applyBorder="1" applyAlignment="1" applyProtection="1">
      <alignment horizontal="left" vertical="center" wrapText="1"/>
    </xf>
    <xf numFmtId="0" fontId="7" fillId="0" borderId="101" xfId="2" applyBorder="1" applyAlignment="1" applyProtection="1">
      <alignment horizontal="left" vertical="center" wrapText="1"/>
    </xf>
    <xf numFmtId="0" fontId="7" fillId="0" borderId="102" xfId="2" applyBorder="1" applyAlignment="1" applyProtection="1">
      <alignment horizontal="left" vertical="center" wrapText="1"/>
    </xf>
    <xf numFmtId="0" fontId="7" fillId="0" borderId="103" xfId="2" applyBorder="1" applyAlignment="1" applyProtection="1">
      <alignment horizontal="left" vertical="center" wrapText="1"/>
    </xf>
    <xf numFmtId="0" fontId="7" fillId="0" borderId="104" xfId="2" applyBorder="1" applyAlignment="1" applyProtection="1">
      <alignment horizontal="left" vertical="center" wrapText="1"/>
    </xf>
    <xf numFmtId="0" fontId="7" fillId="0" borderId="61" xfId="2" applyBorder="1" applyAlignment="1" applyProtection="1">
      <alignment horizontal="right" vertical="center"/>
    </xf>
    <xf numFmtId="0" fontId="7" fillId="0" borderId="64" xfId="2" applyBorder="1" applyAlignment="1" applyProtection="1">
      <alignment horizontal="right" vertical="center"/>
    </xf>
    <xf numFmtId="0" fontId="26" fillId="3" borderId="5" xfId="2" applyFont="1" applyFill="1" applyBorder="1" applyAlignment="1" applyProtection="1">
      <alignment horizontal="center" vertical="center"/>
    </xf>
    <xf numFmtId="183" fontId="7" fillId="0" borderId="13" xfId="2" applyNumberFormat="1" applyBorder="1" applyAlignment="1" applyProtection="1">
      <alignment horizontal="right" vertical="center"/>
    </xf>
    <xf numFmtId="183" fontId="7" fillId="0" borderId="42" xfId="2" applyNumberFormat="1" applyBorder="1" applyAlignment="1" applyProtection="1">
      <alignment horizontal="right" vertical="center"/>
    </xf>
    <xf numFmtId="183" fontId="7" fillId="0" borderId="19" xfId="2" applyNumberFormat="1" applyBorder="1" applyAlignment="1" applyProtection="1">
      <alignment horizontal="right" vertical="center"/>
    </xf>
    <xf numFmtId="0" fontId="28" fillId="6" borderId="52" xfId="2" applyFont="1" applyFill="1" applyBorder="1" applyAlignment="1" applyProtection="1">
      <alignment horizontal="center" vertical="center"/>
    </xf>
    <xf numFmtId="0" fontId="28" fillId="6" borderId="57" xfId="2" applyFont="1" applyFill="1" applyBorder="1" applyAlignment="1" applyProtection="1">
      <alignment horizontal="center" vertical="center"/>
    </xf>
    <xf numFmtId="0" fontId="28" fillId="6" borderId="60" xfId="2" applyFont="1" applyFill="1" applyBorder="1" applyAlignment="1" applyProtection="1">
      <alignment horizontal="center" vertical="center"/>
    </xf>
    <xf numFmtId="0" fontId="7" fillId="0" borderId="108" xfId="2" applyBorder="1" applyAlignment="1" applyProtection="1">
      <alignment horizontal="left" vertical="center" shrinkToFit="1"/>
    </xf>
    <xf numFmtId="0" fontId="7" fillId="0" borderId="100" xfId="2" applyBorder="1" applyAlignment="1" applyProtection="1">
      <alignment horizontal="left" vertical="center" shrinkToFit="1"/>
    </xf>
    <xf numFmtId="0" fontId="7" fillId="0" borderId="109" xfId="2" applyBorder="1" applyAlignment="1" applyProtection="1">
      <alignment horizontal="left" vertical="center" shrinkToFit="1"/>
    </xf>
    <xf numFmtId="0" fontId="7" fillId="0" borderId="103" xfId="2" applyBorder="1" applyAlignment="1" applyProtection="1">
      <alignment horizontal="left" vertical="center" shrinkToFit="1"/>
    </xf>
    <xf numFmtId="0" fontId="7" fillId="0" borderId="58" xfId="2" applyBorder="1" applyAlignment="1" applyProtection="1">
      <alignment horizontal="left" vertical="center"/>
    </xf>
    <xf numFmtId="0" fontId="7" fillId="0" borderId="24" xfId="2" applyBorder="1" applyAlignment="1" applyProtection="1">
      <alignment horizontal="left" vertical="center"/>
    </xf>
    <xf numFmtId="0" fontId="7" fillId="0" borderId="62" xfId="2" applyBorder="1" applyAlignment="1" applyProtection="1">
      <alignment horizontal="right" vertical="center"/>
    </xf>
    <xf numFmtId="0" fontId="7" fillId="0" borderId="53" xfId="2" applyFont="1" applyBorder="1" applyAlignment="1" applyProtection="1">
      <alignment horizontal="center" vertical="center"/>
      <protection locked="0"/>
    </xf>
    <xf numFmtId="0" fontId="7" fillId="0" borderId="55" xfId="2" applyBorder="1" applyAlignment="1" applyProtection="1">
      <alignment horizontal="left" vertical="center"/>
      <protection locked="0"/>
    </xf>
    <xf numFmtId="0" fontId="7" fillId="0" borderId="56" xfId="2" applyBorder="1" applyAlignment="1" applyProtection="1">
      <alignment horizontal="left" vertical="center"/>
      <protection locked="0"/>
    </xf>
    <xf numFmtId="0" fontId="7" fillId="0" borderId="92" xfId="2" applyBorder="1" applyAlignment="1" applyProtection="1">
      <alignment horizontal="left" vertical="center"/>
      <protection locked="0"/>
    </xf>
    <xf numFmtId="183" fontId="7" fillId="0" borderId="79" xfId="2" applyNumberFormat="1" applyFont="1" applyBorder="1" applyAlignment="1" applyProtection="1">
      <alignment horizontal="center" vertical="center"/>
      <protection locked="0"/>
    </xf>
    <xf numFmtId="183" fontId="7" fillId="0" borderId="36" xfId="2" applyNumberFormat="1" applyFont="1" applyBorder="1" applyAlignment="1" applyProtection="1">
      <alignment horizontal="center" vertical="center"/>
      <protection locked="0"/>
    </xf>
    <xf numFmtId="183" fontId="7" fillId="0" borderId="44" xfId="2" applyNumberFormat="1" applyFont="1" applyBorder="1" applyAlignment="1" applyProtection="1">
      <alignment horizontal="center" vertical="center"/>
      <protection locked="0"/>
    </xf>
    <xf numFmtId="183" fontId="7" fillId="0" borderId="45" xfId="2" applyNumberFormat="1" applyFont="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7" fillId="0" borderId="9" xfId="2" applyFont="1" applyFill="1" applyBorder="1" applyAlignment="1" applyProtection="1">
      <alignment horizontal="center" vertical="center"/>
      <protection locked="0"/>
    </xf>
    <xf numFmtId="0" fontId="7" fillId="0" borderId="10" xfId="2" applyFont="1" applyFill="1" applyBorder="1" applyAlignment="1" applyProtection="1">
      <alignment horizontal="center" vertical="center"/>
      <protection locked="0"/>
    </xf>
    <xf numFmtId="0" fontId="4" fillId="0" borderId="45" xfId="0" applyFont="1" applyBorder="1" applyAlignment="1">
      <alignment horizontal="right" vertical="center"/>
    </xf>
    <xf numFmtId="0" fontId="0" fillId="0" borderId="13"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25" fillId="5" borderId="45" xfId="0" applyFont="1" applyFill="1" applyBorder="1" applyAlignment="1" applyProtection="1">
      <alignment horizontal="left" vertical="center"/>
      <protection locked="0"/>
    </xf>
    <xf numFmtId="0" fontId="34" fillId="0" borderId="81" xfId="0" applyFont="1" applyBorder="1" applyAlignment="1" applyProtection="1">
      <alignment horizontal="center" vertical="center"/>
      <protection locked="0"/>
    </xf>
    <xf numFmtId="0" fontId="34" fillId="0" borderId="82" xfId="0" applyFont="1" applyBorder="1" applyAlignment="1" applyProtection="1">
      <alignment horizontal="center" vertical="center"/>
      <protection locked="0"/>
    </xf>
    <xf numFmtId="0" fontId="34" fillId="0" borderId="83" xfId="0" applyFont="1" applyBorder="1" applyAlignment="1" applyProtection="1">
      <alignment horizontal="center" vertical="center"/>
      <protection locked="0"/>
    </xf>
    <xf numFmtId="0" fontId="7" fillId="0" borderId="54" xfId="2" applyFont="1" applyBorder="1" applyAlignment="1" applyProtection="1">
      <alignment horizontal="center" vertical="center"/>
      <protection locked="0"/>
    </xf>
    <xf numFmtId="0" fontId="7" fillId="0" borderId="18" xfId="2" applyFont="1" applyBorder="1" applyAlignment="1" applyProtection="1">
      <alignment horizontal="center" vertical="center" wrapText="1" shrinkToFit="1"/>
    </xf>
    <xf numFmtId="0" fontId="7" fillId="0" borderId="18" xfId="2" applyFont="1" applyBorder="1" applyAlignment="1" applyProtection="1">
      <alignment horizontal="center" vertical="center" shrinkToFit="1"/>
    </xf>
    <xf numFmtId="176" fontId="7" fillId="0" borderId="18" xfId="2" applyNumberFormat="1" applyFont="1" applyBorder="1" applyAlignment="1" applyProtection="1">
      <alignment horizontal="center" vertical="center"/>
    </xf>
    <xf numFmtId="176" fontId="7" fillId="0" borderId="9" xfId="2" applyNumberFormat="1" applyFont="1" applyBorder="1" applyAlignment="1" applyProtection="1">
      <alignment horizontal="center" vertical="center"/>
      <protection locked="0"/>
    </xf>
    <xf numFmtId="176" fontId="7" fillId="0" borderId="59" xfId="2" applyNumberFormat="1" applyFont="1" applyBorder="1" applyAlignment="1" applyProtection="1">
      <alignment horizontal="center" vertical="center"/>
    </xf>
    <xf numFmtId="176" fontId="7" fillId="0" borderId="10" xfId="2" applyNumberFormat="1" applyFont="1" applyBorder="1" applyAlignment="1" applyProtection="1">
      <alignment horizontal="center" vertical="center"/>
      <protection locked="0"/>
    </xf>
    <xf numFmtId="0" fontId="35" fillId="0" borderId="6" xfId="0" applyFont="1" applyBorder="1" applyAlignment="1" applyProtection="1">
      <alignment horizontal="left" vertical="center" wrapText="1"/>
      <protection locked="0"/>
    </xf>
    <xf numFmtId="0" fontId="35" fillId="0" borderId="4" xfId="0" applyFont="1" applyBorder="1" applyAlignment="1" applyProtection="1">
      <alignment horizontal="left" vertical="center"/>
      <protection locked="0"/>
    </xf>
    <xf numFmtId="0" fontId="35" fillId="0" borderId="5" xfId="0" applyFont="1" applyBorder="1" applyAlignment="1" applyProtection="1">
      <alignment horizontal="left" vertical="center"/>
      <protection locked="0"/>
    </xf>
    <xf numFmtId="0" fontId="26" fillId="0" borderId="81" xfId="2" applyFont="1" applyBorder="1" applyAlignment="1" applyProtection="1">
      <alignment horizontal="center" vertical="center" wrapText="1" shrinkToFit="1"/>
      <protection locked="0"/>
    </xf>
    <xf numFmtId="0" fontId="7" fillId="0" borderId="82" xfId="2" applyFont="1" applyBorder="1" applyAlignment="1" applyProtection="1">
      <alignment horizontal="center" vertical="center" shrinkToFit="1"/>
      <protection locked="0"/>
    </xf>
    <xf numFmtId="0" fontId="7" fillId="0" borderId="83" xfId="2" applyFont="1" applyBorder="1" applyAlignment="1" applyProtection="1">
      <alignment horizontal="center" vertical="center" shrinkToFit="1"/>
      <protection locked="0"/>
    </xf>
    <xf numFmtId="0" fontId="7" fillId="0" borderId="7" xfId="2" applyBorder="1" applyAlignment="1" applyProtection="1">
      <alignment horizontal="left" vertical="center"/>
      <protection locked="0"/>
    </xf>
    <xf numFmtId="0" fontId="7" fillId="0" borderId="8" xfId="2" applyBorder="1" applyAlignment="1" applyProtection="1">
      <alignment horizontal="left" vertical="center"/>
      <protection locked="0"/>
    </xf>
    <xf numFmtId="183" fontId="27" fillId="0" borderId="84" xfId="2" applyNumberFormat="1" applyFont="1" applyFill="1" applyBorder="1" applyAlignment="1" applyProtection="1">
      <alignment horizontal="center" vertical="center" wrapText="1" shrinkToFit="1"/>
      <protection locked="0"/>
    </xf>
    <xf numFmtId="183" fontId="27" fillId="0" borderId="41" xfId="2" applyNumberFormat="1" applyFont="1" applyFill="1" applyBorder="1" applyAlignment="1" applyProtection="1">
      <alignment horizontal="center" vertical="center" wrapText="1" shrinkToFit="1"/>
      <protection locked="0"/>
    </xf>
    <xf numFmtId="183" fontId="7" fillId="2" borderId="77" xfId="2" applyNumberFormat="1" applyFill="1" applyBorder="1" applyAlignment="1" applyProtection="1">
      <alignment horizontal="center" vertical="center"/>
    </xf>
    <xf numFmtId="183" fontId="7" fillId="0" borderId="63" xfId="2" applyNumberFormat="1" applyFill="1" applyBorder="1" applyAlignment="1" applyProtection="1">
      <alignment horizontal="center" vertical="center"/>
      <protection locked="0"/>
    </xf>
    <xf numFmtId="183" fontId="7" fillId="2" borderId="58" xfId="2" applyNumberFormat="1" applyFont="1" applyFill="1" applyBorder="1" applyAlignment="1" applyProtection="1">
      <alignment horizontal="center" vertical="center"/>
      <protection locked="0"/>
    </xf>
    <xf numFmtId="0" fontId="33" fillId="0" borderId="24" xfId="0" applyFont="1" applyBorder="1" applyAlignment="1">
      <alignment horizontal="center" vertical="center"/>
    </xf>
    <xf numFmtId="183" fontId="7" fillId="0" borderId="61" xfId="2" applyNumberFormat="1" applyFont="1" applyFill="1" applyBorder="1" applyAlignment="1" applyProtection="1">
      <alignment horizontal="center" vertical="center"/>
      <protection locked="0"/>
    </xf>
    <xf numFmtId="0" fontId="33" fillId="0" borderId="62" xfId="0" applyFont="1" applyBorder="1" applyAlignment="1">
      <alignment horizontal="center" vertical="center"/>
    </xf>
    <xf numFmtId="183" fontId="27" fillId="0" borderId="109" xfId="2" applyNumberFormat="1" applyFont="1" applyFill="1" applyBorder="1" applyAlignment="1" applyProtection="1">
      <alignment horizontal="center" vertical="center" wrapText="1" shrinkToFit="1"/>
      <protection locked="0"/>
    </xf>
    <xf numFmtId="0" fontId="7" fillId="0" borderId="99" xfId="2" applyBorder="1" applyAlignment="1" applyProtection="1">
      <alignment horizontal="left" vertical="center" wrapText="1"/>
      <protection locked="0"/>
    </xf>
    <xf numFmtId="0" fontId="7" fillId="0" borderId="100" xfId="2" applyBorder="1" applyAlignment="1" applyProtection="1">
      <alignment horizontal="left" vertical="center" wrapText="1"/>
      <protection locked="0"/>
    </xf>
    <xf numFmtId="0" fontId="7" fillId="0" borderId="101" xfId="2" applyBorder="1" applyAlignment="1" applyProtection="1">
      <alignment horizontal="left" vertical="center" wrapText="1"/>
      <protection locked="0"/>
    </xf>
    <xf numFmtId="0" fontId="7" fillId="0" borderId="102" xfId="2" applyBorder="1" applyAlignment="1" applyProtection="1">
      <alignment horizontal="left" vertical="center" wrapText="1"/>
      <protection locked="0"/>
    </xf>
    <xf numFmtId="0" fontId="7" fillId="0" borderId="103" xfId="2" applyBorder="1" applyAlignment="1" applyProtection="1">
      <alignment horizontal="left" vertical="center" wrapText="1"/>
      <protection locked="0"/>
    </xf>
    <xf numFmtId="0" fontId="7" fillId="0" borderId="104" xfId="2" applyBorder="1" applyAlignment="1" applyProtection="1">
      <alignment horizontal="left" vertical="center" wrapText="1"/>
      <protection locked="0"/>
    </xf>
    <xf numFmtId="0" fontId="7" fillId="0" borderId="61" xfId="2" applyBorder="1" applyAlignment="1" applyProtection="1">
      <alignment horizontal="right" vertical="center"/>
      <protection locked="0"/>
    </xf>
    <xf numFmtId="0" fontId="7" fillId="0" borderId="64" xfId="2" applyBorder="1" applyAlignment="1" applyProtection="1">
      <alignment horizontal="right" vertical="center"/>
      <protection locked="0"/>
    </xf>
    <xf numFmtId="0" fontId="11" fillId="5" borderId="45" xfId="2" applyFont="1" applyFill="1" applyBorder="1" applyAlignment="1" applyProtection="1">
      <alignment horizontal="left" vertical="center"/>
      <protection locked="0"/>
    </xf>
    <xf numFmtId="0" fontId="7" fillId="0" borderId="6" xfId="2" applyBorder="1" applyAlignment="1" applyProtection="1">
      <alignment horizontal="center" vertical="center"/>
      <protection locked="0"/>
    </xf>
    <xf numFmtId="0" fontId="7" fillId="0" borderId="4" xfId="2" applyBorder="1" applyAlignment="1" applyProtection="1">
      <alignment horizontal="center" vertical="center"/>
      <protection locked="0"/>
    </xf>
    <xf numFmtId="0" fontId="7" fillId="0" borderId="93" xfId="2" applyBorder="1" applyAlignment="1" applyProtection="1">
      <alignment horizontal="center" vertical="center"/>
      <protection locked="0"/>
    </xf>
    <xf numFmtId="0" fontId="7" fillId="0" borderId="21" xfId="2" applyBorder="1" applyAlignment="1" applyProtection="1">
      <alignment horizontal="center" vertical="center"/>
      <protection locked="0"/>
    </xf>
    <xf numFmtId="183" fontId="7" fillId="0" borderId="58" xfId="2" applyNumberFormat="1" applyBorder="1" applyAlignment="1" applyProtection="1">
      <alignment horizontal="center" vertical="center"/>
      <protection locked="0"/>
    </xf>
    <xf numFmtId="183" fontId="7" fillId="0" borderId="24" xfId="2" applyNumberFormat="1" applyBorder="1" applyAlignment="1" applyProtection="1">
      <alignment horizontal="center" vertical="center"/>
      <protection locked="0"/>
    </xf>
    <xf numFmtId="183" fontId="18" fillId="6" borderId="94" xfId="2" applyNumberFormat="1" applyFont="1" applyFill="1" applyBorder="1" applyAlignment="1" applyProtection="1">
      <alignment horizontal="center" vertical="center" wrapText="1"/>
      <protection locked="0"/>
    </xf>
    <xf numFmtId="183" fontId="18" fillId="6" borderId="97" xfId="2" applyNumberFormat="1" applyFont="1" applyFill="1" applyBorder="1" applyAlignment="1" applyProtection="1">
      <alignment horizontal="center" vertical="center"/>
      <protection locked="0"/>
    </xf>
    <xf numFmtId="183" fontId="28" fillId="6" borderId="95" xfId="2" applyNumberFormat="1" applyFont="1" applyFill="1" applyBorder="1" applyAlignment="1" applyProtection="1">
      <alignment horizontal="center" vertical="center"/>
      <protection locked="0"/>
    </xf>
    <xf numFmtId="183" fontId="28" fillId="6" borderId="89" xfId="2" applyNumberFormat="1" applyFont="1" applyFill="1" applyBorder="1" applyAlignment="1" applyProtection="1">
      <alignment horizontal="center" vertical="center"/>
      <protection locked="0"/>
    </xf>
    <xf numFmtId="183" fontId="28" fillId="6" borderId="96" xfId="2" applyNumberFormat="1" applyFont="1" applyFill="1" applyBorder="1" applyAlignment="1" applyProtection="1">
      <alignment horizontal="center" vertical="center"/>
      <protection locked="0"/>
    </xf>
    <xf numFmtId="183" fontId="28" fillId="6" borderId="90" xfId="2" applyNumberFormat="1" applyFont="1" applyFill="1" applyBorder="1" applyAlignment="1" applyProtection="1">
      <alignment horizontal="center" vertical="center"/>
      <protection locked="0"/>
    </xf>
    <xf numFmtId="0" fontId="7" fillId="0" borderId="58" xfId="2" applyBorder="1" applyAlignment="1" applyProtection="1">
      <alignment horizontal="center" vertical="center"/>
      <protection locked="0"/>
    </xf>
    <xf numFmtId="0" fontId="7" fillId="0" borderId="24" xfId="2" applyBorder="1" applyAlignment="1" applyProtection="1">
      <alignment horizontal="center" vertical="center"/>
      <protection locked="0"/>
    </xf>
    <xf numFmtId="183" fontId="7" fillId="0" borderId="61" xfId="2" applyNumberFormat="1" applyBorder="1" applyAlignment="1" applyProtection="1">
      <alignment horizontal="center" vertical="center"/>
      <protection locked="0"/>
    </xf>
    <xf numFmtId="183" fontId="7" fillId="0" borderId="64" xfId="2" applyNumberFormat="1" applyBorder="1" applyAlignment="1" applyProtection="1">
      <alignment horizontal="center" vertical="center"/>
      <protection locked="0"/>
    </xf>
    <xf numFmtId="0" fontId="26" fillId="3" borderId="6" xfId="2" applyFont="1" applyFill="1" applyBorder="1" applyAlignment="1" applyProtection="1">
      <alignment horizontal="center" vertical="center"/>
      <protection locked="0"/>
    </xf>
    <xf numFmtId="0" fontId="26" fillId="3" borderId="5" xfId="2" applyFont="1" applyFill="1" applyBorder="1" applyAlignment="1" applyProtection="1">
      <alignment horizontal="center" vertical="center"/>
      <protection locked="0"/>
    </xf>
    <xf numFmtId="183" fontId="7" fillId="0" borderId="13" xfId="2" applyNumberFormat="1" applyBorder="1" applyAlignment="1" applyProtection="1">
      <alignment horizontal="right" vertical="center"/>
      <protection locked="0"/>
    </xf>
    <xf numFmtId="183" fontId="7" fillId="0" borderId="42" xfId="2" applyNumberFormat="1" applyBorder="1" applyAlignment="1" applyProtection="1">
      <alignment horizontal="right" vertical="center"/>
      <protection locked="0"/>
    </xf>
    <xf numFmtId="183" fontId="7" fillId="0" borderId="19" xfId="2" applyNumberFormat="1" applyBorder="1" applyAlignment="1" applyProtection="1">
      <alignment horizontal="right" vertical="center"/>
      <protection locked="0"/>
    </xf>
    <xf numFmtId="0" fontId="28" fillId="6" borderId="52" xfId="2" applyFont="1" applyFill="1" applyBorder="1" applyAlignment="1" applyProtection="1">
      <alignment horizontal="center" vertical="center"/>
      <protection locked="0"/>
    </xf>
    <xf numFmtId="0" fontId="28" fillId="6" borderId="57" xfId="2" applyFont="1" applyFill="1" applyBorder="1" applyAlignment="1" applyProtection="1">
      <alignment horizontal="center" vertical="center"/>
      <protection locked="0"/>
    </xf>
    <xf numFmtId="0" fontId="7" fillId="0" borderId="108" xfId="2" applyBorder="1" applyAlignment="1" applyProtection="1">
      <alignment horizontal="left" vertical="center" shrinkToFit="1"/>
      <protection locked="0"/>
    </xf>
    <xf numFmtId="0" fontId="7" fillId="0" borderId="100" xfId="2" applyBorder="1" applyAlignment="1" applyProtection="1">
      <alignment horizontal="left" vertical="center" shrinkToFit="1"/>
      <protection locked="0"/>
    </xf>
    <xf numFmtId="0" fontId="7" fillId="0" borderId="109" xfId="2" applyBorder="1" applyAlignment="1" applyProtection="1">
      <alignment horizontal="left" vertical="center" shrinkToFit="1"/>
      <protection locked="0"/>
    </xf>
    <xf numFmtId="0" fontId="7" fillId="0" borderId="103" xfId="2" applyBorder="1" applyAlignment="1" applyProtection="1">
      <alignment horizontal="left" vertical="center" shrinkToFit="1"/>
      <protection locked="0"/>
    </xf>
    <xf numFmtId="0" fontId="7" fillId="0" borderId="58" xfId="2" applyBorder="1" applyAlignment="1" applyProtection="1">
      <alignment horizontal="left" vertical="center"/>
      <protection locked="0"/>
    </xf>
    <xf numFmtId="0" fontId="11" fillId="3" borderId="5" xfId="2" applyFont="1" applyFill="1" applyBorder="1" applyAlignment="1" applyProtection="1">
      <alignment horizontal="center" vertical="center"/>
      <protection locked="0"/>
    </xf>
    <xf numFmtId="0" fontId="7" fillId="0" borderId="55" xfId="2" applyBorder="1" applyAlignment="1" applyProtection="1">
      <alignment horizontal="left" vertical="center" shrinkToFit="1"/>
      <protection locked="0"/>
    </xf>
    <xf numFmtId="0" fontId="7" fillId="0" borderId="56" xfId="2" applyBorder="1" applyAlignment="1" applyProtection="1">
      <alignment horizontal="left" vertical="center" shrinkToFit="1"/>
      <protection locked="0"/>
    </xf>
    <xf numFmtId="0" fontId="7" fillId="0" borderId="54" xfId="2" applyBorder="1" applyAlignment="1" applyProtection="1">
      <alignment horizontal="left" vertical="center" shrinkToFit="1"/>
      <protection locked="0"/>
    </xf>
    <xf numFmtId="183" fontId="28" fillId="6" borderId="52" xfId="2" applyNumberFormat="1" applyFont="1" applyFill="1" applyBorder="1" applyAlignment="1" applyProtection="1">
      <alignment horizontal="center" vertical="center"/>
      <protection locked="0"/>
    </xf>
    <xf numFmtId="183" fontId="28" fillId="6" borderId="57" xfId="2" applyNumberFormat="1" applyFont="1" applyFill="1" applyBorder="1" applyAlignment="1" applyProtection="1">
      <alignment horizontal="center" vertical="center"/>
      <protection locked="0"/>
    </xf>
    <xf numFmtId="183" fontId="28" fillId="6" borderId="60" xfId="2" applyNumberFormat="1" applyFont="1" applyFill="1" applyBorder="1" applyAlignment="1" applyProtection="1">
      <alignment horizontal="center" vertical="center"/>
      <protection locked="0"/>
    </xf>
    <xf numFmtId="0" fontId="7" fillId="0" borderId="17" xfId="2" applyBorder="1" applyAlignment="1" applyProtection="1">
      <alignment horizontal="center" vertical="center" wrapText="1"/>
      <protection locked="0"/>
    </xf>
    <xf numFmtId="0" fontId="7" fillId="0" borderId="17" xfId="2" applyBorder="1" applyAlignment="1" applyProtection="1">
      <alignment horizontal="center" vertical="center"/>
      <protection locked="0"/>
    </xf>
    <xf numFmtId="0" fontId="7" fillId="0" borderId="40" xfId="2" applyBorder="1" applyAlignment="1" applyProtection="1">
      <alignment horizontal="left" vertical="center" shrinkToFit="1"/>
      <protection locked="0"/>
    </xf>
    <xf numFmtId="0" fontId="7" fillId="0" borderId="98" xfId="2" applyBorder="1" applyAlignment="1" applyProtection="1">
      <alignment horizontal="left" vertical="center" shrinkToFit="1"/>
      <protection locked="0"/>
    </xf>
    <xf numFmtId="0" fontId="7" fillId="0" borderId="41" xfId="2" applyBorder="1" applyAlignment="1" applyProtection="1">
      <alignment horizontal="left"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128958</xdr:colOff>
      <xdr:row>60</xdr:row>
      <xdr:rowOff>46893</xdr:rowOff>
    </xdr:from>
    <xdr:to>
      <xdr:col>14</xdr:col>
      <xdr:colOff>315790</xdr:colOff>
      <xdr:row>61</xdr:row>
      <xdr:rowOff>83528</xdr:rowOff>
    </xdr:to>
    <xdr:sp macro="" textlink="">
      <xdr:nvSpPr>
        <xdr:cNvPr id="2" name="Text Box 92"/>
        <xdr:cNvSpPr txBox="1">
          <a:spLocks noChangeArrowheads="1"/>
        </xdr:cNvSpPr>
      </xdr:nvSpPr>
      <xdr:spPr bwMode="auto">
        <a:xfrm>
          <a:off x="128958" y="10467243"/>
          <a:ext cx="6701932" cy="208085"/>
        </a:xfrm>
        <a:prstGeom prst="rect">
          <a:avLst/>
        </a:prstGeom>
        <a:solidFill>
          <a:srgbClr val="FFFFFF"/>
        </a:solidFill>
        <a:ln w="12700">
          <a:solidFill>
            <a:srgbClr val="000000"/>
          </a:solidFill>
          <a:prstDash val="lgDashDotDot"/>
          <a:miter lim="800000"/>
          <a:headEnd/>
          <a:tailEnd/>
        </a:ln>
      </xdr:spPr>
      <xdr:txBody>
        <a:bodyPr vertOverflow="clip" wrap="square" lIns="36576" tIns="22860" rIns="0" bIns="0" anchor="ctr" upright="1"/>
        <a:lstStyle/>
        <a:p>
          <a:pPr algn="ctr" rtl="0">
            <a:defRPr sz="1000"/>
          </a:pPr>
          <a:r>
            <a:rPr lang="ja-JP" altLang="en-US" sz="1000" b="1" i="0" u="none" strike="noStrike" baseline="0">
              <a:solidFill>
                <a:srgbClr val="000000"/>
              </a:solidFill>
              <a:latin typeface="ＭＳ Ｐゴシック"/>
              <a:ea typeface="ＭＳ Ｐゴシック"/>
            </a:rPr>
            <a:t>常勤職員に代えて短時間勤務の職員を充てる場合の勤務時間数が、常勤職員を充てる場合の勤務時間数を上回ること。</a:t>
          </a:r>
        </a:p>
      </xdr:txBody>
    </xdr:sp>
    <xdr:clientData/>
  </xdr:twoCellAnchor>
  <xdr:twoCellAnchor>
    <xdr:from>
      <xdr:col>10</xdr:col>
      <xdr:colOff>257175</xdr:colOff>
      <xdr:row>23</xdr:row>
      <xdr:rowOff>123825</xdr:rowOff>
    </xdr:from>
    <xdr:to>
      <xdr:col>14</xdr:col>
      <xdr:colOff>847725</xdr:colOff>
      <xdr:row>26</xdr:row>
      <xdr:rowOff>123825</xdr:rowOff>
    </xdr:to>
    <xdr:sp macro="" textlink="">
      <xdr:nvSpPr>
        <xdr:cNvPr id="3" name="正方形/長方形 2"/>
        <xdr:cNvSpPr/>
      </xdr:nvSpPr>
      <xdr:spPr>
        <a:xfrm>
          <a:off x="5381625" y="5724525"/>
          <a:ext cx="2076450" cy="571500"/>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chemeClr val="dk1"/>
              </a:solidFill>
              <a:effectLst/>
              <a:latin typeface="+mn-lt"/>
              <a:ea typeface="+mn-ea"/>
              <a:cs typeface="+mn-cs"/>
            </a:rPr>
            <a:t>※</a:t>
          </a:r>
          <a:r>
            <a:rPr lang="ja-JP" altLang="ja-JP" sz="850" b="0" i="0" baseline="0">
              <a:solidFill>
                <a:schemeClr val="dk1"/>
              </a:solidFill>
              <a:effectLst/>
              <a:latin typeface="+mn-lt"/>
              <a:ea typeface="+mn-ea"/>
              <a:cs typeface="+mn-cs"/>
            </a:rPr>
            <a:t>満たせない場合、給付費にて減額調整</a:t>
          </a:r>
        </a:p>
      </xdr:txBody>
    </xdr:sp>
    <xdr:clientData/>
  </xdr:twoCellAnchor>
  <xdr:twoCellAnchor>
    <xdr:from>
      <xdr:col>9</xdr:col>
      <xdr:colOff>295275</xdr:colOff>
      <xdr:row>22</xdr:row>
      <xdr:rowOff>190499</xdr:rowOff>
    </xdr:from>
    <xdr:to>
      <xdr:col>10</xdr:col>
      <xdr:colOff>209550</xdr:colOff>
      <xdr:row>27</xdr:row>
      <xdr:rowOff>9524</xdr:rowOff>
    </xdr:to>
    <xdr:sp macro="" textlink="">
      <xdr:nvSpPr>
        <xdr:cNvPr id="4" name="右中かっこ 3"/>
        <xdr:cNvSpPr/>
      </xdr:nvSpPr>
      <xdr:spPr>
        <a:xfrm>
          <a:off x="4991100" y="5600699"/>
          <a:ext cx="342900" cy="77152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7327</xdr:colOff>
      <xdr:row>16</xdr:row>
      <xdr:rowOff>14655</xdr:rowOff>
    </xdr:from>
    <xdr:to>
      <xdr:col>10</xdr:col>
      <xdr:colOff>280621</xdr:colOff>
      <xdr:row>17</xdr:row>
      <xdr:rowOff>153866</xdr:rowOff>
    </xdr:to>
    <xdr:sp macro="" textlink="">
      <xdr:nvSpPr>
        <xdr:cNvPr id="5" name="右中かっこ 4"/>
        <xdr:cNvSpPr/>
      </xdr:nvSpPr>
      <xdr:spPr>
        <a:xfrm>
          <a:off x="5150827" y="3135924"/>
          <a:ext cx="273294" cy="300404"/>
        </a:xfrm>
        <a:prstGeom prst="rightBrace">
          <a:avLst>
            <a:gd name="adj1" fmla="val 22561"/>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300404</xdr:colOff>
      <xdr:row>15</xdr:row>
      <xdr:rowOff>80595</xdr:rowOff>
    </xdr:from>
    <xdr:to>
      <xdr:col>14</xdr:col>
      <xdr:colOff>842597</xdr:colOff>
      <xdr:row>18</xdr:row>
      <xdr:rowOff>124557</xdr:rowOff>
    </xdr:to>
    <xdr:sp macro="" textlink="">
      <xdr:nvSpPr>
        <xdr:cNvPr id="6" name="正方形/長方形 5"/>
        <xdr:cNvSpPr/>
      </xdr:nvSpPr>
      <xdr:spPr>
        <a:xfrm>
          <a:off x="5443904" y="3040672"/>
          <a:ext cx="2022231" cy="527539"/>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rgbClr val="FF0000"/>
              </a:solidFill>
              <a:effectLst/>
              <a:latin typeface="+mn-lt"/>
              <a:ea typeface="+mn-ea"/>
              <a:cs typeface="+mn-cs"/>
            </a:rPr>
            <a:t>※</a:t>
          </a:r>
          <a:r>
            <a:rPr lang="ja-JP" altLang="en-US" sz="900" b="0" i="0" baseline="0">
              <a:solidFill>
                <a:srgbClr val="FF0000"/>
              </a:solidFill>
              <a:effectLst/>
              <a:latin typeface="+mn-lt"/>
              <a:ea typeface="+mn-ea"/>
              <a:cs typeface="+mn-cs"/>
            </a:rPr>
            <a:t>１号の満３歳児については、実態にあわせて２歳児又は３歳児に入力する</a:t>
          </a:r>
          <a:endParaRPr lang="ja-JP" altLang="ja-JP" sz="850" b="0" i="0" baseline="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128958</xdr:colOff>
      <xdr:row>54</xdr:row>
      <xdr:rowOff>46893</xdr:rowOff>
    </xdr:from>
    <xdr:to>
      <xdr:col>14</xdr:col>
      <xdr:colOff>315790</xdr:colOff>
      <xdr:row>55</xdr:row>
      <xdr:rowOff>83528</xdr:rowOff>
    </xdr:to>
    <xdr:sp macro="" textlink="">
      <xdr:nvSpPr>
        <xdr:cNvPr id="2" name="Text Box 92"/>
        <xdr:cNvSpPr txBox="1">
          <a:spLocks noChangeArrowheads="1"/>
        </xdr:cNvSpPr>
      </xdr:nvSpPr>
      <xdr:spPr bwMode="auto">
        <a:xfrm>
          <a:off x="128958" y="10467243"/>
          <a:ext cx="6701932" cy="208085"/>
        </a:xfrm>
        <a:prstGeom prst="rect">
          <a:avLst/>
        </a:prstGeom>
        <a:solidFill>
          <a:srgbClr val="FFFFFF"/>
        </a:solidFill>
        <a:ln w="12700">
          <a:solidFill>
            <a:srgbClr val="000000"/>
          </a:solidFill>
          <a:prstDash val="lgDashDotDot"/>
          <a:miter lim="800000"/>
          <a:headEnd/>
          <a:tailEnd/>
        </a:ln>
      </xdr:spPr>
      <xdr:txBody>
        <a:bodyPr vertOverflow="clip" wrap="square" lIns="36576" tIns="22860" rIns="0" bIns="0" anchor="ctr" upright="1"/>
        <a:lstStyle/>
        <a:p>
          <a:pPr algn="ctr" rtl="0">
            <a:defRPr sz="1000"/>
          </a:pPr>
          <a:r>
            <a:rPr lang="ja-JP" altLang="en-US" sz="1000" b="1" i="0" u="none" strike="noStrike" baseline="0">
              <a:solidFill>
                <a:srgbClr val="000000"/>
              </a:solidFill>
              <a:latin typeface="ＭＳ Ｐゴシック"/>
              <a:ea typeface="ＭＳ Ｐゴシック"/>
            </a:rPr>
            <a:t>常勤職員に代えて短時間勤務の職員を充てる場合の勤務時間数が、常勤職員を充てる場合の勤務時間数を上回ること。</a:t>
          </a:r>
        </a:p>
      </xdr:txBody>
    </xdr:sp>
    <xdr:clientData/>
  </xdr:twoCellAnchor>
  <xdr:twoCellAnchor>
    <xdr:from>
      <xdr:col>10</xdr:col>
      <xdr:colOff>209549</xdr:colOff>
      <xdr:row>23</xdr:row>
      <xdr:rowOff>104775</xdr:rowOff>
    </xdr:from>
    <xdr:to>
      <xdr:col>14</xdr:col>
      <xdr:colOff>828674</xdr:colOff>
      <xdr:row>26</xdr:row>
      <xdr:rowOff>85725</xdr:rowOff>
    </xdr:to>
    <xdr:sp macro="" textlink="">
      <xdr:nvSpPr>
        <xdr:cNvPr id="3" name="正方形/長方形 2"/>
        <xdr:cNvSpPr/>
      </xdr:nvSpPr>
      <xdr:spPr>
        <a:xfrm>
          <a:off x="5238749" y="5715000"/>
          <a:ext cx="2105025" cy="552450"/>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endParaRPr lang="en-US" altLang="ja-JP" sz="900" b="0" i="0" baseline="0">
            <a:solidFill>
              <a:schemeClr val="dk1"/>
            </a:solidFill>
            <a:effectLst/>
            <a:latin typeface="+mn-lt"/>
            <a:ea typeface="+mn-ea"/>
            <a:cs typeface="+mn-cs"/>
          </a:endParaRPr>
        </a:p>
        <a:p>
          <a:pPr rtl="0"/>
          <a:r>
            <a:rPr lang="en-US" altLang="ja-JP" sz="900" b="0" i="0" baseline="0">
              <a:solidFill>
                <a:schemeClr val="dk1"/>
              </a:solidFill>
              <a:effectLst/>
              <a:latin typeface="+mn-lt"/>
              <a:ea typeface="+mn-ea"/>
              <a:cs typeface="+mn-cs"/>
            </a:rPr>
            <a:t>※</a:t>
          </a:r>
          <a:r>
            <a:rPr lang="ja-JP" altLang="ja-JP" sz="850" b="0" i="0" baseline="0">
              <a:solidFill>
                <a:schemeClr val="dk1"/>
              </a:solidFill>
              <a:effectLst/>
              <a:latin typeface="+mn-lt"/>
              <a:ea typeface="+mn-ea"/>
              <a:cs typeface="+mn-cs"/>
            </a:rPr>
            <a:t>満たせない場合、給付費にて減額調整</a:t>
          </a:r>
          <a:endParaRPr lang="ja-JP" altLang="ja-JP" sz="850">
            <a:effectLst/>
          </a:endParaRPr>
        </a:p>
        <a:p>
          <a:pPr rtl="0"/>
          <a:endParaRPr lang="ja-JP" altLang="ja-JP" sz="850">
            <a:effectLst/>
          </a:endParaRPr>
        </a:p>
      </xdr:txBody>
    </xdr:sp>
    <xdr:clientData/>
  </xdr:twoCellAnchor>
  <xdr:twoCellAnchor>
    <xdr:from>
      <xdr:col>9</xdr:col>
      <xdr:colOff>295275</xdr:colOff>
      <xdr:row>22</xdr:row>
      <xdr:rowOff>190499</xdr:rowOff>
    </xdr:from>
    <xdr:to>
      <xdr:col>10</xdr:col>
      <xdr:colOff>133350</xdr:colOff>
      <xdr:row>26</xdr:row>
      <xdr:rowOff>180974</xdr:rowOff>
    </xdr:to>
    <xdr:sp macro="" textlink="">
      <xdr:nvSpPr>
        <xdr:cNvPr id="4" name="右中かっこ 3"/>
        <xdr:cNvSpPr/>
      </xdr:nvSpPr>
      <xdr:spPr>
        <a:xfrm>
          <a:off x="4972050" y="4162424"/>
          <a:ext cx="190500" cy="75247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0</xdr:colOff>
      <xdr:row>16</xdr:row>
      <xdr:rowOff>0</xdr:rowOff>
    </xdr:from>
    <xdr:to>
      <xdr:col>10</xdr:col>
      <xdr:colOff>346563</xdr:colOff>
      <xdr:row>17</xdr:row>
      <xdr:rowOff>138479</xdr:rowOff>
    </xdr:to>
    <xdr:sp macro="" textlink="">
      <xdr:nvSpPr>
        <xdr:cNvPr id="5" name="右中かっこ 4"/>
        <xdr:cNvSpPr/>
      </xdr:nvSpPr>
      <xdr:spPr>
        <a:xfrm>
          <a:off x="5029200" y="3133725"/>
          <a:ext cx="346563" cy="300404"/>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323850</xdr:colOff>
      <xdr:row>15</xdr:row>
      <xdr:rowOff>66675</xdr:rowOff>
    </xdr:from>
    <xdr:to>
      <xdr:col>14</xdr:col>
      <xdr:colOff>860181</xdr:colOff>
      <xdr:row>18</xdr:row>
      <xdr:rowOff>108439</xdr:rowOff>
    </xdr:to>
    <xdr:sp macro="" textlink="">
      <xdr:nvSpPr>
        <xdr:cNvPr id="6" name="正方形/長方形 5"/>
        <xdr:cNvSpPr/>
      </xdr:nvSpPr>
      <xdr:spPr>
        <a:xfrm>
          <a:off x="5353050" y="3038475"/>
          <a:ext cx="2022231" cy="527539"/>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rgbClr val="FF0000"/>
              </a:solidFill>
              <a:effectLst/>
              <a:latin typeface="+mn-lt"/>
              <a:ea typeface="+mn-ea"/>
              <a:cs typeface="+mn-cs"/>
            </a:rPr>
            <a:t>※</a:t>
          </a:r>
          <a:r>
            <a:rPr lang="ja-JP" altLang="en-US" sz="900" b="0" i="0" baseline="0">
              <a:solidFill>
                <a:srgbClr val="FF0000"/>
              </a:solidFill>
              <a:effectLst/>
              <a:latin typeface="+mn-lt"/>
              <a:ea typeface="+mn-ea"/>
              <a:cs typeface="+mn-cs"/>
            </a:rPr>
            <a:t>１号の満３歳児については、実態にあわせて２歳児又は３歳児に入力する</a:t>
          </a:r>
          <a:endParaRPr lang="ja-JP" altLang="ja-JP" sz="850" b="0" i="0" baseline="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view="pageBreakPreview" zoomScaleNormal="130" zoomScaleSheetLayoutView="100" workbookViewId="0">
      <selection sqref="A1:M1"/>
    </sheetView>
  </sheetViews>
  <sheetFormatPr defaultRowHeight="13.5" x14ac:dyDescent="0.15"/>
  <cols>
    <col min="1" max="1" width="1.875" style="131" customWidth="1"/>
    <col min="2" max="2" width="3.625" style="131" customWidth="1"/>
    <col min="3" max="3" width="14.375" style="131" customWidth="1"/>
    <col min="4" max="4" width="7.625" style="131" customWidth="1"/>
    <col min="5" max="6" width="8.125" style="131" customWidth="1"/>
    <col min="7" max="7" width="6.25" style="131" customWidth="1"/>
    <col min="8" max="8" width="5.875" style="131" customWidth="1"/>
    <col min="9" max="9" width="5.75" style="131" customWidth="1"/>
    <col min="10" max="10" width="5.625" style="131" customWidth="1"/>
    <col min="11" max="12" width="4.625" style="131" customWidth="1"/>
    <col min="13" max="14" width="5.125" style="131" customWidth="1"/>
    <col min="15" max="15" width="11.75" style="131" customWidth="1"/>
    <col min="16" max="16" width="2.125" style="131" customWidth="1"/>
    <col min="17" max="16384" width="9" style="131"/>
  </cols>
  <sheetData>
    <row r="1" spans="1:17" ht="18" customHeight="1" x14ac:dyDescent="0.15">
      <c r="A1" s="205" t="s">
        <v>101</v>
      </c>
      <c r="B1" s="205"/>
      <c r="C1" s="205"/>
      <c r="D1" s="205"/>
      <c r="E1" s="205"/>
      <c r="F1" s="205"/>
      <c r="G1" s="205"/>
      <c r="H1" s="205"/>
      <c r="I1" s="205"/>
      <c r="J1" s="205"/>
      <c r="K1" s="205"/>
      <c r="L1" s="205"/>
      <c r="M1" s="205"/>
      <c r="N1" s="206"/>
      <c r="O1" s="207"/>
    </row>
    <row r="2" spans="1:17" ht="10.5" customHeight="1" x14ac:dyDescent="0.15">
      <c r="A2" s="140"/>
      <c r="B2" s="140"/>
      <c r="C2" s="140"/>
      <c r="D2" s="140"/>
      <c r="E2" s="140"/>
      <c r="F2" s="140"/>
      <c r="G2" s="140"/>
      <c r="H2" s="140"/>
      <c r="I2" s="140"/>
      <c r="J2" s="140"/>
      <c r="K2" s="140"/>
      <c r="L2" s="140"/>
      <c r="M2" s="140"/>
      <c r="N2" s="179"/>
      <c r="O2" s="179"/>
    </row>
    <row r="3" spans="1:17" ht="18" customHeight="1" x14ac:dyDescent="0.15">
      <c r="A3" s="178"/>
      <c r="B3" s="222" t="s">
        <v>102</v>
      </c>
      <c r="C3" s="222"/>
      <c r="D3" s="222"/>
      <c r="E3" s="222"/>
      <c r="F3" s="222"/>
      <c r="G3" s="222"/>
      <c r="H3" s="222"/>
      <c r="I3" s="222"/>
      <c r="J3" s="222"/>
      <c r="K3" s="222"/>
      <c r="L3" s="222"/>
      <c r="M3" s="222"/>
      <c r="N3" s="179"/>
      <c r="O3" s="179"/>
    </row>
    <row r="4" spans="1:17" ht="13.5" customHeight="1" thickBot="1" x14ac:dyDescent="0.2">
      <c r="A4" s="175"/>
      <c r="B4" s="175"/>
      <c r="C4" s="175"/>
      <c r="D4" s="175"/>
      <c r="E4" s="175"/>
      <c r="F4" s="175"/>
      <c r="G4" s="175"/>
      <c r="H4" s="175"/>
      <c r="I4" s="175"/>
      <c r="J4" s="175"/>
      <c r="K4" s="175"/>
      <c r="L4" s="175"/>
      <c r="M4" s="216" t="s">
        <v>0</v>
      </c>
      <c r="N4" s="216"/>
      <c r="O4" s="216"/>
    </row>
    <row r="5" spans="1:17" ht="19.5" customHeight="1" thickBot="1" x14ac:dyDescent="0.2">
      <c r="A5" s="32"/>
      <c r="B5" s="33" t="s">
        <v>1</v>
      </c>
      <c r="C5" s="34"/>
      <c r="D5" s="217"/>
      <c r="E5" s="218"/>
      <c r="F5" s="219"/>
      <c r="G5" s="220" t="s">
        <v>3</v>
      </c>
      <c r="H5" s="221"/>
      <c r="I5" s="221"/>
      <c r="J5" s="217"/>
      <c r="K5" s="218"/>
      <c r="L5" s="218"/>
      <c r="M5" s="218"/>
      <c r="N5" s="219"/>
      <c r="O5" s="35"/>
      <c r="P5" s="2"/>
      <c r="Q5" s="2"/>
    </row>
    <row r="6" spans="1:17" ht="19.5" customHeight="1" thickBot="1" x14ac:dyDescent="0.2">
      <c r="A6" s="32"/>
      <c r="B6" s="36" t="s">
        <v>5</v>
      </c>
      <c r="C6" s="34"/>
      <c r="D6" s="217"/>
      <c r="E6" s="218"/>
      <c r="F6" s="219"/>
      <c r="G6" s="220" t="s">
        <v>7</v>
      </c>
      <c r="H6" s="221"/>
      <c r="I6" s="221"/>
      <c r="J6" s="217"/>
      <c r="K6" s="218"/>
      <c r="L6" s="218"/>
      <c r="M6" s="218"/>
      <c r="N6" s="219"/>
      <c r="O6" s="35"/>
      <c r="P6" s="2"/>
      <c r="Q6" s="2"/>
    </row>
    <row r="7" spans="1:17" s="132" customFormat="1" ht="9.75" customHeight="1" thickBot="1" x14ac:dyDescent="0.2">
      <c r="A7" s="37"/>
      <c r="B7" s="38"/>
      <c r="C7" s="35"/>
      <c r="D7" s="35"/>
      <c r="E7" s="35"/>
      <c r="F7" s="35"/>
      <c r="G7" s="39"/>
      <c r="H7" s="39"/>
      <c r="I7" s="39"/>
      <c r="J7" s="39"/>
      <c r="K7" s="39"/>
      <c r="L7" s="39"/>
      <c r="M7" s="39"/>
      <c r="N7" s="39"/>
      <c r="O7" s="35"/>
      <c r="P7" s="2"/>
      <c r="Q7" s="2"/>
    </row>
    <row r="8" spans="1:17" ht="14.25" customHeight="1" thickBot="1" x14ac:dyDescent="0.2">
      <c r="A8" s="40"/>
      <c r="B8" s="208" t="s">
        <v>9</v>
      </c>
      <c r="C8" s="209"/>
      <c r="D8" s="210" t="s">
        <v>10</v>
      </c>
      <c r="E8" s="210"/>
      <c r="F8" s="210" t="s">
        <v>11</v>
      </c>
      <c r="G8" s="210"/>
      <c r="H8" s="210"/>
      <c r="I8" s="211" t="s">
        <v>12</v>
      </c>
      <c r="J8" s="211"/>
      <c r="K8" s="212"/>
      <c r="L8" s="25"/>
      <c r="M8" s="25"/>
      <c r="N8" s="25"/>
      <c r="O8" s="25"/>
    </row>
    <row r="9" spans="1:17" s="133" customFormat="1" ht="17.25" customHeight="1" thickBot="1" x14ac:dyDescent="0.2">
      <c r="A9" s="42"/>
      <c r="B9" s="208"/>
      <c r="C9" s="209"/>
      <c r="D9" s="213"/>
      <c r="E9" s="213"/>
      <c r="F9" s="213"/>
      <c r="G9" s="213"/>
      <c r="H9" s="213"/>
      <c r="I9" s="214">
        <f>F9+D9</f>
        <v>0</v>
      </c>
      <c r="J9" s="214"/>
      <c r="K9" s="215"/>
      <c r="L9" s="41"/>
      <c r="M9" s="41"/>
      <c r="N9" s="41"/>
      <c r="O9" s="41"/>
    </row>
    <row r="10" spans="1:17" s="134" customFormat="1" ht="24.75" customHeight="1" thickBot="1" x14ac:dyDescent="0.2">
      <c r="A10" s="43"/>
      <c r="B10" s="208" t="s">
        <v>13</v>
      </c>
      <c r="C10" s="209"/>
      <c r="D10" s="229"/>
      <c r="E10" s="230"/>
      <c r="F10" s="231" t="s">
        <v>15</v>
      </c>
      <c r="G10" s="232"/>
      <c r="H10" s="232"/>
      <c r="I10" s="233"/>
      <c r="J10" s="233"/>
      <c r="K10" s="234"/>
      <c r="L10" s="44"/>
      <c r="M10" s="44"/>
      <c r="N10" s="44"/>
      <c r="O10" s="44"/>
    </row>
    <row r="11" spans="1:17" s="135" customFormat="1" ht="11.25" customHeight="1" thickBot="1" x14ac:dyDescent="0.2">
      <c r="A11" s="45"/>
      <c r="B11" s="46"/>
      <c r="C11" s="46"/>
      <c r="D11" s="46"/>
      <c r="E11" s="46"/>
      <c r="F11" s="47"/>
      <c r="G11" s="47"/>
      <c r="H11" s="47"/>
      <c r="I11" s="48"/>
      <c r="J11" s="48"/>
      <c r="K11" s="48"/>
      <c r="L11" s="48"/>
      <c r="M11" s="49"/>
      <c r="N11" s="49"/>
      <c r="O11" s="49"/>
    </row>
    <row r="12" spans="1:17" ht="15.75" customHeight="1" thickBot="1" x14ac:dyDescent="0.2">
      <c r="A12" s="40"/>
      <c r="B12" s="235" t="s">
        <v>17</v>
      </c>
      <c r="C12" s="236"/>
      <c r="D12" s="236"/>
      <c r="E12" s="236"/>
      <c r="F12" s="236"/>
      <c r="G12" s="236"/>
      <c r="H12" s="236"/>
      <c r="I12" s="236"/>
      <c r="J12" s="237"/>
      <c r="K12" s="50"/>
      <c r="L12" s="50"/>
      <c r="M12" s="50"/>
      <c r="N12" s="25"/>
      <c r="O12" s="25"/>
    </row>
    <row r="13" spans="1:17" s="136" customFormat="1" ht="15" customHeight="1" x14ac:dyDescent="0.15">
      <c r="A13" s="51"/>
      <c r="B13" s="238" t="s">
        <v>18</v>
      </c>
      <c r="C13" s="239"/>
      <c r="D13" s="239"/>
      <c r="E13" s="242" t="s">
        <v>19</v>
      </c>
      <c r="F13" s="243"/>
      <c r="G13" s="242" t="s">
        <v>20</v>
      </c>
      <c r="H13" s="243"/>
      <c r="I13" s="246" t="s">
        <v>21</v>
      </c>
      <c r="J13" s="247"/>
      <c r="K13" s="52"/>
      <c r="L13" s="53"/>
      <c r="M13" s="54"/>
      <c r="N13" s="54"/>
      <c r="O13" s="54"/>
    </row>
    <row r="14" spans="1:17" ht="13.5" customHeight="1" x14ac:dyDescent="0.15">
      <c r="A14" s="40"/>
      <c r="B14" s="240"/>
      <c r="C14" s="241"/>
      <c r="D14" s="241"/>
      <c r="E14" s="55" t="s">
        <v>10</v>
      </c>
      <c r="F14" s="55" t="s">
        <v>11</v>
      </c>
      <c r="G14" s="244"/>
      <c r="H14" s="245"/>
      <c r="I14" s="248"/>
      <c r="J14" s="249"/>
      <c r="K14" s="56"/>
      <c r="L14" s="25"/>
      <c r="M14" s="25"/>
      <c r="N14" s="25"/>
      <c r="O14" s="25"/>
    </row>
    <row r="15" spans="1:17" ht="12.75" customHeight="1" x14ac:dyDescent="0.15">
      <c r="A15" s="40"/>
      <c r="B15" s="315" t="s">
        <v>104</v>
      </c>
      <c r="C15" s="57" t="s">
        <v>22</v>
      </c>
      <c r="D15" s="58">
        <v>3</v>
      </c>
      <c r="E15" s="59"/>
      <c r="F15" s="9"/>
      <c r="G15" s="223"/>
      <c r="H15" s="224"/>
      <c r="I15" s="225">
        <f>ROUNDDOWN(F15/D15,1)</f>
        <v>0</v>
      </c>
      <c r="J15" s="226"/>
      <c r="K15" s="61"/>
      <c r="L15" s="25"/>
      <c r="M15" s="25"/>
      <c r="N15" s="25"/>
      <c r="O15" s="25"/>
    </row>
    <row r="16" spans="1:17" ht="12.75" customHeight="1" x14ac:dyDescent="0.15">
      <c r="A16" s="40"/>
      <c r="B16" s="316"/>
      <c r="C16" s="57" t="s">
        <v>23</v>
      </c>
      <c r="D16" s="58">
        <v>6</v>
      </c>
      <c r="E16" s="59"/>
      <c r="F16" s="9"/>
      <c r="G16" s="223"/>
      <c r="H16" s="224"/>
      <c r="I16" s="308">
        <f>ROUNDDOWN(F16/D16,1)</f>
        <v>0</v>
      </c>
      <c r="J16" s="309"/>
      <c r="K16" s="61"/>
      <c r="L16" s="25"/>
      <c r="M16" s="25"/>
      <c r="N16" s="25"/>
      <c r="O16" s="25"/>
    </row>
    <row r="17" spans="1:17" ht="12.75" customHeight="1" x14ac:dyDescent="0.15">
      <c r="A17" s="40"/>
      <c r="B17" s="316"/>
      <c r="C17" s="57" t="s">
        <v>24</v>
      </c>
      <c r="D17" s="58">
        <v>6</v>
      </c>
      <c r="E17" s="183"/>
      <c r="F17" s="9"/>
      <c r="G17" s="223"/>
      <c r="H17" s="224"/>
      <c r="I17" s="225">
        <f>ROUNDDOWN((E17+F17)/D17,1)</f>
        <v>0</v>
      </c>
      <c r="J17" s="226"/>
      <c r="K17" s="61"/>
      <c r="L17" s="25"/>
      <c r="M17" s="25"/>
      <c r="N17" s="25"/>
      <c r="O17" s="25"/>
    </row>
    <row r="18" spans="1:17" ht="12.75" customHeight="1" x14ac:dyDescent="0.15">
      <c r="A18" s="40"/>
      <c r="B18" s="316"/>
      <c r="C18" s="57" t="s">
        <v>25</v>
      </c>
      <c r="D18" s="58">
        <v>20</v>
      </c>
      <c r="E18" s="10"/>
      <c r="F18" s="9"/>
      <c r="G18" s="227"/>
      <c r="H18" s="228"/>
      <c r="I18" s="225">
        <f>ROUNDDOWN((E18+F18)/D18,1)</f>
        <v>0</v>
      </c>
      <c r="J18" s="226"/>
      <c r="K18" s="306" t="s">
        <v>26</v>
      </c>
      <c r="L18" s="307"/>
      <c r="M18" s="307"/>
      <c r="N18" s="307"/>
      <c r="O18" s="307"/>
    </row>
    <row r="19" spans="1:17" ht="12.75" customHeight="1" x14ac:dyDescent="0.15">
      <c r="A19" s="40"/>
      <c r="B19" s="316"/>
      <c r="C19" s="63" t="s">
        <v>27</v>
      </c>
      <c r="D19" s="64">
        <v>30</v>
      </c>
      <c r="E19" s="10"/>
      <c r="F19" s="9"/>
      <c r="G19" s="227"/>
      <c r="H19" s="228"/>
      <c r="I19" s="308">
        <f>ROUNDDOWN((E19+F19)/D19,1)</f>
        <v>0</v>
      </c>
      <c r="J19" s="309"/>
      <c r="K19" s="306"/>
      <c r="L19" s="307"/>
      <c r="M19" s="307"/>
      <c r="N19" s="307"/>
      <c r="O19" s="307"/>
    </row>
    <row r="20" spans="1:17" ht="12.75" customHeight="1" x14ac:dyDescent="0.15">
      <c r="A20" s="40"/>
      <c r="B20" s="317"/>
      <c r="C20" s="57" t="s">
        <v>28</v>
      </c>
      <c r="D20" s="58">
        <v>30</v>
      </c>
      <c r="E20" s="11"/>
      <c r="F20" s="12"/>
      <c r="G20" s="227"/>
      <c r="H20" s="228"/>
      <c r="I20" s="225">
        <f>ROUNDDOWN((E20+F20)/D20,1)</f>
        <v>0</v>
      </c>
      <c r="J20" s="226"/>
      <c r="K20" s="306"/>
      <c r="L20" s="307"/>
      <c r="M20" s="307"/>
      <c r="N20" s="307"/>
      <c r="O20" s="307"/>
    </row>
    <row r="21" spans="1:17" ht="15" customHeight="1" x14ac:dyDescent="0.15">
      <c r="A21" s="40"/>
      <c r="B21" s="310" t="s">
        <v>29</v>
      </c>
      <c r="C21" s="311"/>
      <c r="D21" s="312"/>
      <c r="E21" s="67">
        <f>SUM(E17:E20)</f>
        <v>0</v>
      </c>
      <c r="F21" s="67">
        <f>SUM(F15:F20)</f>
        <v>0</v>
      </c>
      <c r="G21" s="313">
        <f>SUM(G18:H20)</f>
        <v>0</v>
      </c>
      <c r="H21" s="314"/>
      <c r="I21" s="268">
        <f>IF(D8=0,0,IF($D$8&lt;=90,1+ROUND(SUM(I15:J20),),ROUND(SUM(I15:I20),)))</f>
        <v>0</v>
      </c>
      <c r="J21" s="269"/>
      <c r="K21" s="306"/>
      <c r="L21" s="307"/>
      <c r="M21" s="307"/>
      <c r="N21" s="307"/>
      <c r="O21" s="307"/>
    </row>
    <row r="22" spans="1:17" ht="13.5" customHeight="1" x14ac:dyDescent="0.15">
      <c r="A22" s="40"/>
      <c r="B22" s="68"/>
      <c r="C22" s="69"/>
      <c r="D22" s="70"/>
      <c r="E22" s="274" t="s">
        <v>30</v>
      </c>
      <c r="F22" s="275"/>
      <c r="G22" s="276" t="s">
        <v>31</v>
      </c>
      <c r="H22" s="277"/>
      <c r="I22" s="270"/>
      <c r="J22" s="271"/>
      <c r="K22" s="306"/>
      <c r="L22" s="307"/>
      <c r="M22" s="307"/>
      <c r="N22" s="307"/>
      <c r="O22" s="307"/>
    </row>
    <row r="23" spans="1:17" ht="15" customHeight="1" thickBot="1" x14ac:dyDescent="0.2">
      <c r="A23" s="40"/>
      <c r="B23" s="71"/>
      <c r="C23" s="72"/>
      <c r="D23" s="73"/>
      <c r="E23" s="250">
        <f>E21+F21</f>
        <v>0</v>
      </c>
      <c r="F23" s="250"/>
      <c r="G23" s="251">
        <f>ROUNDUP((E23-F15-F16-F17)/35,0)</f>
        <v>0</v>
      </c>
      <c r="H23" s="252"/>
      <c r="I23" s="272"/>
      <c r="J23" s="273"/>
      <c r="K23" s="306"/>
      <c r="L23" s="307"/>
      <c r="M23" s="307"/>
      <c r="N23" s="307"/>
      <c r="O23" s="307"/>
    </row>
    <row r="24" spans="1:17" ht="15" customHeight="1" x14ac:dyDescent="0.15">
      <c r="A24" s="40"/>
      <c r="B24" s="253" t="s">
        <v>32</v>
      </c>
      <c r="C24" s="74" t="s">
        <v>33</v>
      </c>
      <c r="D24" s="75"/>
      <c r="E24" s="256">
        <f>D10</f>
        <v>0</v>
      </c>
      <c r="F24" s="257"/>
      <c r="G24" s="257"/>
      <c r="H24" s="258"/>
      <c r="I24" s="259">
        <f>COUNTIF(E24,"専任ではない")</f>
        <v>0</v>
      </c>
      <c r="J24" s="260"/>
      <c r="K24" s="306"/>
      <c r="L24" s="307"/>
      <c r="M24" s="307"/>
      <c r="N24" s="307"/>
      <c r="O24" s="307"/>
      <c r="P24" s="137"/>
      <c r="Q24" s="137"/>
    </row>
    <row r="25" spans="1:17" ht="15" customHeight="1" x14ac:dyDescent="0.15">
      <c r="A25" s="40"/>
      <c r="B25" s="254"/>
      <c r="C25" s="261" t="s">
        <v>34</v>
      </c>
      <c r="D25" s="262"/>
      <c r="E25" s="263" t="str">
        <f>IF(F9&lt;=90,"９０人以下","９１人以上")</f>
        <v>９０人以下</v>
      </c>
      <c r="F25" s="264"/>
      <c r="G25" s="264"/>
      <c r="H25" s="265"/>
      <c r="I25" s="266">
        <f>IF(F9&lt;=90,1,0)</f>
        <v>1</v>
      </c>
      <c r="J25" s="267"/>
      <c r="K25" s="306"/>
      <c r="L25" s="307"/>
      <c r="M25" s="307"/>
      <c r="N25" s="307"/>
      <c r="O25" s="307"/>
      <c r="P25" s="137"/>
      <c r="Q25" s="137"/>
    </row>
    <row r="26" spans="1:17" ht="15" customHeight="1" x14ac:dyDescent="0.15">
      <c r="A26" s="40"/>
      <c r="B26" s="254"/>
      <c r="C26" s="261" t="s">
        <v>35</v>
      </c>
      <c r="D26" s="262"/>
      <c r="E26" s="263">
        <f>I10</f>
        <v>0</v>
      </c>
      <c r="F26" s="264"/>
      <c r="G26" s="264"/>
      <c r="H26" s="265"/>
      <c r="I26" s="266">
        <f>COUNTIF(E26,"受け入れる")</f>
        <v>0</v>
      </c>
      <c r="J26" s="267"/>
      <c r="K26" s="306"/>
      <c r="L26" s="307"/>
      <c r="M26" s="307"/>
      <c r="N26" s="307"/>
      <c r="O26" s="307"/>
      <c r="P26" s="137"/>
      <c r="Q26" s="137"/>
    </row>
    <row r="27" spans="1:17" ht="15" customHeight="1" thickBot="1" x14ac:dyDescent="0.2">
      <c r="A27" s="40"/>
      <c r="B27" s="255"/>
      <c r="C27" s="289" t="s">
        <v>36</v>
      </c>
      <c r="D27" s="290"/>
      <c r="E27" s="291" t="s">
        <v>37</v>
      </c>
      <c r="F27" s="292"/>
      <c r="G27" s="292"/>
      <c r="H27" s="293"/>
      <c r="I27" s="294">
        <f>IF(E27="専任ではない",0,2)</f>
        <v>2</v>
      </c>
      <c r="J27" s="295"/>
      <c r="K27" s="306"/>
      <c r="L27" s="307"/>
      <c r="M27" s="307"/>
      <c r="N27" s="307"/>
      <c r="O27" s="307"/>
      <c r="P27" s="137"/>
      <c r="Q27" s="137"/>
    </row>
    <row r="28" spans="1:17" ht="9" customHeight="1" x14ac:dyDescent="0.15">
      <c r="A28" s="76"/>
      <c r="B28" s="296" t="s">
        <v>38</v>
      </c>
      <c r="C28" s="297"/>
      <c r="D28" s="297"/>
      <c r="E28" s="300">
        <f>I21+I24+I25+I27+I26</f>
        <v>3</v>
      </c>
      <c r="F28" s="301"/>
      <c r="G28" s="301"/>
      <c r="H28" s="301"/>
      <c r="I28" s="301"/>
      <c r="J28" s="302"/>
      <c r="K28" s="306"/>
      <c r="L28" s="307"/>
      <c r="M28" s="307"/>
      <c r="N28" s="307"/>
      <c r="O28" s="307"/>
    </row>
    <row r="29" spans="1:17" s="138" customFormat="1" ht="9" customHeight="1" thickBot="1" x14ac:dyDescent="0.2">
      <c r="A29" s="77"/>
      <c r="B29" s="298"/>
      <c r="C29" s="299"/>
      <c r="D29" s="299"/>
      <c r="E29" s="303"/>
      <c r="F29" s="304"/>
      <c r="G29" s="304"/>
      <c r="H29" s="304"/>
      <c r="I29" s="304"/>
      <c r="J29" s="305"/>
      <c r="K29" s="306"/>
      <c r="L29" s="307"/>
      <c r="M29" s="307"/>
      <c r="N29" s="307"/>
      <c r="O29" s="307"/>
    </row>
    <row r="30" spans="1:17" s="138" customFormat="1" ht="29.25" customHeight="1" x14ac:dyDescent="0.15">
      <c r="A30" s="77"/>
      <c r="B30" s="278" t="s">
        <v>39</v>
      </c>
      <c r="C30" s="279"/>
      <c r="D30" s="279"/>
      <c r="E30" s="279"/>
      <c r="F30" s="279"/>
      <c r="G30" s="279"/>
      <c r="H30" s="279"/>
      <c r="I30" s="279"/>
      <c r="J30" s="279"/>
      <c r="K30" s="279"/>
      <c r="L30" s="279"/>
      <c r="M30" s="279"/>
      <c r="N30" s="279"/>
      <c r="O30" s="279"/>
    </row>
    <row r="31" spans="1:17" s="138" customFormat="1" ht="13.5" customHeight="1" thickBot="1" x14ac:dyDescent="0.2">
      <c r="A31" s="77"/>
      <c r="B31" s="78"/>
      <c r="C31" s="78"/>
      <c r="D31" s="78"/>
      <c r="E31" s="79"/>
      <c r="F31" s="79"/>
      <c r="G31" s="79"/>
      <c r="H31" s="79"/>
      <c r="I31" s="79"/>
      <c r="J31" s="79"/>
      <c r="K31" s="79"/>
      <c r="L31" s="79"/>
      <c r="M31" s="79"/>
      <c r="N31" s="80"/>
      <c r="O31" s="80"/>
    </row>
    <row r="32" spans="1:17" s="138" customFormat="1" ht="13.5" customHeight="1" thickBot="1" x14ac:dyDescent="0.2">
      <c r="A32" s="77"/>
      <c r="B32" s="235" t="s">
        <v>40</v>
      </c>
      <c r="C32" s="236"/>
      <c r="D32" s="236"/>
      <c r="E32" s="236"/>
      <c r="F32" s="236"/>
      <c r="G32" s="236"/>
      <c r="H32" s="236"/>
      <c r="I32" s="236"/>
      <c r="J32" s="236"/>
      <c r="K32" s="236"/>
      <c r="L32" s="237"/>
      <c r="M32" s="280" t="s">
        <v>41</v>
      </c>
      <c r="N32" s="281"/>
      <c r="O32" s="80"/>
    </row>
    <row r="33" spans="1:15" s="138" customFormat="1" ht="41.25" customHeight="1" x14ac:dyDescent="0.15">
      <c r="A33" s="77"/>
      <c r="B33" s="282" t="s">
        <v>42</v>
      </c>
      <c r="C33" s="283"/>
      <c r="D33" s="14"/>
      <c r="E33" s="284" t="s">
        <v>100</v>
      </c>
      <c r="F33" s="285"/>
      <c r="G33" s="285"/>
      <c r="H33" s="285"/>
      <c r="I33" s="285"/>
      <c r="J33" s="285"/>
      <c r="K33" s="285"/>
      <c r="L33" s="286"/>
      <c r="M33" s="287" t="s">
        <v>20</v>
      </c>
      <c r="N33" s="288"/>
      <c r="O33" s="80"/>
    </row>
    <row r="34" spans="1:15" s="138" customFormat="1" ht="26.25" customHeight="1" thickBot="1" x14ac:dyDescent="0.2">
      <c r="A34" s="77"/>
      <c r="B34" s="327" t="s">
        <v>43</v>
      </c>
      <c r="C34" s="328"/>
      <c r="D34" s="15"/>
      <c r="E34" s="329" t="s">
        <v>44</v>
      </c>
      <c r="F34" s="330"/>
      <c r="G34" s="330"/>
      <c r="H34" s="330"/>
      <c r="I34" s="330"/>
      <c r="J34" s="330"/>
      <c r="K34" s="330"/>
      <c r="L34" s="331"/>
      <c r="M34" s="318" t="str">
        <f>IF(D33&gt;=G21,"ＯＫ","職員数不足")</f>
        <v>ＯＫ</v>
      </c>
      <c r="N34" s="319"/>
      <c r="O34" s="80"/>
    </row>
    <row r="35" spans="1:15" s="138" customFormat="1" ht="24.75" customHeight="1" x14ac:dyDescent="0.15">
      <c r="A35" s="77"/>
      <c r="B35" s="327" t="s">
        <v>45</v>
      </c>
      <c r="C35" s="328"/>
      <c r="D35" s="83">
        <f>J57</f>
        <v>0</v>
      </c>
      <c r="E35" s="329" t="s">
        <v>46</v>
      </c>
      <c r="F35" s="330"/>
      <c r="G35" s="330"/>
      <c r="H35" s="330"/>
      <c r="I35" s="330"/>
      <c r="J35" s="330"/>
      <c r="K35" s="330"/>
      <c r="L35" s="331"/>
      <c r="M35" s="332" t="s">
        <v>47</v>
      </c>
      <c r="N35" s="333"/>
      <c r="O35" s="80"/>
    </row>
    <row r="36" spans="1:15" s="138" customFormat="1" ht="24.75" customHeight="1" thickBot="1" x14ac:dyDescent="0.2">
      <c r="A36" s="77"/>
      <c r="B36" s="341" t="s">
        <v>48</v>
      </c>
      <c r="C36" s="342"/>
      <c r="D36" s="84">
        <f>D33+D35</f>
        <v>0</v>
      </c>
      <c r="E36" s="343"/>
      <c r="F36" s="344"/>
      <c r="G36" s="344"/>
      <c r="H36" s="344"/>
      <c r="I36" s="344"/>
      <c r="J36" s="344"/>
      <c r="K36" s="344"/>
      <c r="L36" s="345"/>
      <c r="M36" s="318" t="str">
        <f>IF(E28&lt;=D36,"OK","職員数不足")</f>
        <v>職員数不足</v>
      </c>
      <c r="N36" s="319"/>
      <c r="O36" s="80"/>
    </row>
    <row r="37" spans="1:15" s="138" customFormat="1" ht="12.75" customHeight="1" thickBot="1" x14ac:dyDescent="0.2">
      <c r="A37" s="77"/>
      <c r="B37" s="78"/>
      <c r="C37" s="78"/>
      <c r="D37" s="78"/>
      <c r="E37" s="79"/>
      <c r="F37" s="79"/>
      <c r="G37" s="79"/>
      <c r="H37" s="79"/>
      <c r="I37" s="79"/>
      <c r="J37" s="79"/>
      <c r="K37" s="79"/>
      <c r="L37" s="79"/>
      <c r="M37" s="85"/>
      <c r="N37" s="80"/>
      <c r="O37" s="80"/>
    </row>
    <row r="38" spans="1:15" s="138" customFormat="1" ht="13.5" customHeight="1" thickBot="1" x14ac:dyDescent="0.2">
      <c r="A38" s="77"/>
      <c r="B38" s="235" t="s">
        <v>49</v>
      </c>
      <c r="C38" s="236"/>
      <c r="D38" s="236"/>
      <c r="E38" s="236"/>
      <c r="F38" s="236"/>
      <c r="G38" s="236"/>
      <c r="H38" s="236"/>
      <c r="I38" s="236"/>
      <c r="J38" s="236"/>
      <c r="K38" s="236"/>
      <c r="L38" s="237"/>
      <c r="M38" s="79"/>
      <c r="N38" s="80"/>
      <c r="O38" s="80"/>
    </row>
    <row r="39" spans="1:15" s="138" customFormat="1" ht="27" customHeight="1" x14ac:dyDescent="0.15">
      <c r="A39" s="77"/>
      <c r="B39" s="86"/>
      <c r="C39" s="320" t="s">
        <v>50</v>
      </c>
      <c r="D39" s="321"/>
      <c r="E39" s="322" t="s">
        <v>51</v>
      </c>
      <c r="F39" s="323"/>
      <c r="G39" s="324" t="s">
        <v>52</v>
      </c>
      <c r="H39" s="325"/>
      <c r="I39" s="325"/>
      <c r="J39" s="324" t="s">
        <v>53</v>
      </c>
      <c r="K39" s="325"/>
      <c r="L39" s="326"/>
      <c r="M39" s="79"/>
      <c r="N39" s="80"/>
      <c r="O39" s="80"/>
    </row>
    <row r="40" spans="1:15" s="138" customFormat="1" ht="11.25" customHeight="1" x14ac:dyDescent="0.15">
      <c r="A40" s="77"/>
      <c r="B40" s="87">
        <v>1</v>
      </c>
      <c r="C40" s="334"/>
      <c r="D40" s="335"/>
      <c r="E40" s="336"/>
      <c r="F40" s="337"/>
      <c r="G40" s="338"/>
      <c r="H40" s="338"/>
      <c r="I40" s="338"/>
      <c r="J40" s="339">
        <f>E40*G40</f>
        <v>0</v>
      </c>
      <c r="K40" s="339"/>
      <c r="L40" s="340"/>
      <c r="M40" s="79"/>
      <c r="N40" s="80"/>
      <c r="O40" s="80"/>
    </row>
    <row r="41" spans="1:15" s="138" customFormat="1" ht="11.25" customHeight="1" x14ac:dyDescent="0.15">
      <c r="A41" s="77"/>
      <c r="B41" s="87">
        <v>2</v>
      </c>
      <c r="C41" s="334"/>
      <c r="D41" s="335"/>
      <c r="E41" s="336"/>
      <c r="F41" s="337"/>
      <c r="G41" s="338"/>
      <c r="H41" s="338"/>
      <c r="I41" s="338"/>
      <c r="J41" s="339">
        <f>E41*G41</f>
        <v>0</v>
      </c>
      <c r="K41" s="339"/>
      <c r="L41" s="340"/>
      <c r="M41" s="79"/>
      <c r="N41" s="80"/>
      <c r="O41" s="80"/>
    </row>
    <row r="42" spans="1:15" s="138" customFormat="1" ht="11.25" customHeight="1" x14ac:dyDescent="0.15">
      <c r="A42" s="77"/>
      <c r="B42" s="87">
        <v>3</v>
      </c>
      <c r="C42" s="334"/>
      <c r="D42" s="335"/>
      <c r="E42" s="336"/>
      <c r="F42" s="337"/>
      <c r="G42" s="338"/>
      <c r="H42" s="338"/>
      <c r="I42" s="338"/>
      <c r="J42" s="339">
        <f t="shared" ref="J42:J54" si="0">E42*G42</f>
        <v>0</v>
      </c>
      <c r="K42" s="339"/>
      <c r="L42" s="340"/>
      <c r="M42" s="79"/>
      <c r="N42" s="80"/>
      <c r="O42" s="80"/>
    </row>
    <row r="43" spans="1:15" s="138" customFormat="1" ht="11.25" customHeight="1" x14ac:dyDescent="0.15">
      <c r="A43" s="77"/>
      <c r="B43" s="87">
        <v>4</v>
      </c>
      <c r="C43" s="334"/>
      <c r="D43" s="335"/>
      <c r="E43" s="336"/>
      <c r="F43" s="337"/>
      <c r="G43" s="338"/>
      <c r="H43" s="338"/>
      <c r="I43" s="338"/>
      <c r="J43" s="339">
        <f t="shared" si="0"/>
        <v>0</v>
      </c>
      <c r="K43" s="339"/>
      <c r="L43" s="340"/>
      <c r="M43" s="79"/>
      <c r="N43" s="80"/>
      <c r="O43" s="80"/>
    </row>
    <row r="44" spans="1:15" s="138" customFormat="1" ht="11.25" customHeight="1" x14ac:dyDescent="0.15">
      <c r="A44" s="77"/>
      <c r="B44" s="87">
        <v>5</v>
      </c>
      <c r="C44" s="334"/>
      <c r="D44" s="335"/>
      <c r="E44" s="336"/>
      <c r="F44" s="337"/>
      <c r="G44" s="338"/>
      <c r="H44" s="338"/>
      <c r="I44" s="338"/>
      <c r="J44" s="339">
        <f t="shared" si="0"/>
        <v>0</v>
      </c>
      <c r="K44" s="339"/>
      <c r="L44" s="340"/>
      <c r="M44" s="88"/>
      <c r="N44" s="89"/>
      <c r="O44" s="80"/>
    </row>
    <row r="45" spans="1:15" s="138" customFormat="1" ht="11.25" customHeight="1" x14ac:dyDescent="0.15">
      <c r="A45" s="77"/>
      <c r="B45" s="87">
        <v>6</v>
      </c>
      <c r="C45" s="334"/>
      <c r="D45" s="335"/>
      <c r="E45" s="336"/>
      <c r="F45" s="337"/>
      <c r="G45" s="338"/>
      <c r="H45" s="338"/>
      <c r="I45" s="338"/>
      <c r="J45" s="339">
        <f t="shared" si="0"/>
        <v>0</v>
      </c>
      <c r="K45" s="339"/>
      <c r="L45" s="340"/>
      <c r="M45" s="88"/>
      <c r="N45" s="89"/>
      <c r="O45" s="80"/>
    </row>
    <row r="46" spans="1:15" ht="11.25" customHeight="1" x14ac:dyDescent="0.15">
      <c r="A46" s="40"/>
      <c r="B46" s="87">
        <v>7</v>
      </c>
      <c r="C46" s="334"/>
      <c r="D46" s="335"/>
      <c r="E46" s="336"/>
      <c r="F46" s="337"/>
      <c r="G46" s="338"/>
      <c r="H46" s="338"/>
      <c r="I46" s="338"/>
      <c r="J46" s="339">
        <f t="shared" si="0"/>
        <v>0</v>
      </c>
      <c r="K46" s="339"/>
      <c r="L46" s="340"/>
      <c r="M46" s="90"/>
      <c r="N46" s="25"/>
      <c r="O46" s="25"/>
    </row>
    <row r="47" spans="1:15" ht="11.25" customHeight="1" x14ac:dyDescent="0.15">
      <c r="A47" s="40"/>
      <c r="B47" s="87">
        <v>8</v>
      </c>
      <c r="C47" s="334"/>
      <c r="D47" s="335"/>
      <c r="E47" s="336"/>
      <c r="F47" s="337"/>
      <c r="G47" s="338"/>
      <c r="H47" s="338"/>
      <c r="I47" s="338"/>
      <c r="J47" s="339">
        <f t="shared" si="0"/>
        <v>0</v>
      </c>
      <c r="K47" s="339"/>
      <c r="L47" s="340"/>
      <c r="M47" s="90"/>
      <c r="N47" s="25"/>
      <c r="O47" s="25"/>
    </row>
    <row r="48" spans="1:15" ht="11.25" customHeight="1" x14ac:dyDescent="0.15">
      <c r="A48" s="40"/>
      <c r="B48" s="87">
        <v>9</v>
      </c>
      <c r="C48" s="334"/>
      <c r="D48" s="335"/>
      <c r="E48" s="336"/>
      <c r="F48" s="337"/>
      <c r="G48" s="338"/>
      <c r="H48" s="338"/>
      <c r="I48" s="338"/>
      <c r="J48" s="339">
        <f t="shared" ref="J48" si="1">E48*G48</f>
        <v>0</v>
      </c>
      <c r="K48" s="339"/>
      <c r="L48" s="340"/>
      <c r="M48" s="25"/>
      <c r="N48" s="25"/>
      <c r="O48" s="25"/>
    </row>
    <row r="49" spans="1:15" ht="11.25" customHeight="1" x14ac:dyDescent="0.15">
      <c r="A49" s="40"/>
      <c r="B49" s="87">
        <v>10</v>
      </c>
      <c r="C49" s="334"/>
      <c r="D49" s="335"/>
      <c r="E49" s="336"/>
      <c r="F49" s="337"/>
      <c r="G49" s="338"/>
      <c r="H49" s="338"/>
      <c r="I49" s="338"/>
      <c r="J49" s="354">
        <f>E49*G49</f>
        <v>0</v>
      </c>
      <c r="K49" s="355"/>
      <c r="L49" s="356"/>
      <c r="M49" s="25"/>
      <c r="N49" s="25"/>
      <c r="O49" s="25"/>
    </row>
    <row r="50" spans="1:15" ht="11.25" customHeight="1" x14ac:dyDescent="0.15">
      <c r="A50" s="40"/>
      <c r="B50" s="87">
        <v>11</v>
      </c>
      <c r="C50" s="334"/>
      <c r="D50" s="335"/>
      <c r="E50" s="336"/>
      <c r="F50" s="337"/>
      <c r="G50" s="338"/>
      <c r="H50" s="338"/>
      <c r="I50" s="338"/>
      <c r="J50" s="339">
        <f t="shared" si="0"/>
        <v>0</v>
      </c>
      <c r="K50" s="339"/>
      <c r="L50" s="340"/>
      <c r="M50" s="25"/>
      <c r="N50" s="25"/>
      <c r="O50" s="25"/>
    </row>
    <row r="51" spans="1:15" ht="11.25" customHeight="1" x14ac:dyDescent="0.15">
      <c r="A51" s="40"/>
      <c r="B51" s="87">
        <v>12</v>
      </c>
      <c r="C51" s="334"/>
      <c r="D51" s="335"/>
      <c r="E51" s="336"/>
      <c r="F51" s="337"/>
      <c r="G51" s="338"/>
      <c r="H51" s="338"/>
      <c r="I51" s="338"/>
      <c r="J51" s="354">
        <f>E51*G51</f>
        <v>0</v>
      </c>
      <c r="K51" s="355"/>
      <c r="L51" s="356"/>
      <c r="M51" s="25"/>
      <c r="N51" s="25"/>
      <c r="O51" s="25"/>
    </row>
    <row r="52" spans="1:15" ht="11.25" customHeight="1" x14ac:dyDescent="0.15">
      <c r="A52" s="40"/>
      <c r="B52" s="87">
        <v>13</v>
      </c>
      <c r="C52" s="334"/>
      <c r="D52" s="335"/>
      <c r="E52" s="336"/>
      <c r="F52" s="337"/>
      <c r="G52" s="338"/>
      <c r="H52" s="338"/>
      <c r="I52" s="338"/>
      <c r="J52" s="339">
        <f t="shared" ref="J52" si="2">E52*G52</f>
        <v>0</v>
      </c>
      <c r="K52" s="339"/>
      <c r="L52" s="340"/>
      <c r="M52" s="25"/>
      <c r="N52" s="25"/>
      <c r="O52" s="25"/>
    </row>
    <row r="53" spans="1:15" ht="11.25" customHeight="1" x14ac:dyDescent="0.15">
      <c r="A53" s="40"/>
      <c r="B53" s="87">
        <v>14</v>
      </c>
      <c r="C53" s="334"/>
      <c r="D53" s="335"/>
      <c r="E53" s="336"/>
      <c r="F53" s="337"/>
      <c r="G53" s="338"/>
      <c r="H53" s="338"/>
      <c r="I53" s="338"/>
      <c r="J53" s="354">
        <f>E53*G53</f>
        <v>0</v>
      </c>
      <c r="K53" s="355"/>
      <c r="L53" s="356"/>
      <c r="M53" s="25"/>
      <c r="N53" s="25"/>
      <c r="O53" s="25"/>
    </row>
    <row r="54" spans="1:15" ht="11.25" customHeight="1" x14ac:dyDescent="0.15">
      <c r="A54" s="40"/>
      <c r="B54" s="87">
        <v>15</v>
      </c>
      <c r="C54" s="334"/>
      <c r="D54" s="335"/>
      <c r="E54" s="336"/>
      <c r="F54" s="337"/>
      <c r="G54" s="338"/>
      <c r="H54" s="338"/>
      <c r="I54" s="338"/>
      <c r="J54" s="339">
        <f t="shared" si="0"/>
        <v>0</v>
      </c>
      <c r="K54" s="339"/>
      <c r="L54" s="340"/>
      <c r="M54" s="25"/>
      <c r="N54" s="25"/>
      <c r="O54" s="25"/>
    </row>
    <row r="55" spans="1:15" ht="11.25" customHeight="1" thickBot="1" x14ac:dyDescent="0.2">
      <c r="A55" s="40"/>
      <c r="B55" s="91">
        <v>16</v>
      </c>
      <c r="C55" s="346"/>
      <c r="D55" s="347"/>
      <c r="E55" s="348"/>
      <c r="F55" s="349"/>
      <c r="G55" s="350"/>
      <c r="H55" s="350"/>
      <c r="I55" s="350"/>
      <c r="J55" s="351">
        <f>E55*G55</f>
        <v>0</v>
      </c>
      <c r="K55" s="352"/>
      <c r="L55" s="353"/>
      <c r="M55" s="25"/>
      <c r="N55" s="25"/>
      <c r="O55" s="25"/>
    </row>
    <row r="56" spans="1:15" ht="14.25" thickTop="1" x14ac:dyDescent="0.15">
      <c r="A56" s="40"/>
      <c r="B56" s="358" t="s">
        <v>12</v>
      </c>
      <c r="C56" s="359"/>
      <c r="D56" s="359"/>
      <c r="E56" s="359"/>
      <c r="F56" s="359"/>
      <c r="G56" s="359"/>
      <c r="H56" s="359"/>
      <c r="I56" s="360"/>
      <c r="J56" s="361">
        <f>SUM(J40:L55)</f>
        <v>0</v>
      </c>
      <c r="K56" s="361"/>
      <c r="L56" s="362"/>
      <c r="M56" s="25"/>
      <c r="N56" s="25"/>
      <c r="O56" s="25"/>
    </row>
    <row r="57" spans="1:15" ht="12" customHeight="1" x14ac:dyDescent="0.15">
      <c r="A57" s="40"/>
      <c r="B57" s="363" t="s">
        <v>58</v>
      </c>
      <c r="C57" s="364"/>
      <c r="D57" s="365"/>
      <c r="E57" s="369">
        <v>160</v>
      </c>
      <c r="F57" s="370"/>
      <c r="G57" s="373" t="s">
        <v>108</v>
      </c>
      <c r="H57" s="364"/>
      <c r="I57" s="365"/>
      <c r="J57" s="375">
        <f>ROUND(J56/E57,1)</f>
        <v>0</v>
      </c>
      <c r="K57" s="376"/>
      <c r="L57" s="377"/>
      <c r="M57" s="25"/>
      <c r="N57" s="25"/>
      <c r="O57" s="25"/>
    </row>
    <row r="58" spans="1:15" ht="12" customHeight="1" thickBot="1" x14ac:dyDescent="0.2">
      <c r="A58" s="40"/>
      <c r="B58" s="366"/>
      <c r="C58" s="367"/>
      <c r="D58" s="368"/>
      <c r="E58" s="371"/>
      <c r="F58" s="372"/>
      <c r="G58" s="374"/>
      <c r="H58" s="367"/>
      <c r="I58" s="368"/>
      <c r="J58" s="378"/>
      <c r="K58" s="379"/>
      <c r="L58" s="380"/>
      <c r="M58" s="25"/>
      <c r="N58" s="25"/>
      <c r="O58" s="92"/>
    </row>
    <row r="59" spans="1:15" ht="12" customHeight="1" x14ac:dyDescent="0.15">
      <c r="A59" s="40"/>
      <c r="B59" s="50"/>
      <c r="C59" s="50"/>
      <c r="D59" s="50"/>
      <c r="E59" s="93" t="s">
        <v>59</v>
      </c>
      <c r="F59" s="50"/>
      <c r="G59" s="50"/>
      <c r="H59" s="50"/>
      <c r="I59" s="50"/>
      <c r="J59" s="94"/>
      <c r="K59" s="94"/>
      <c r="L59" s="94"/>
      <c r="M59" s="25"/>
      <c r="N59" s="25"/>
      <c r="O59" s="25"/>
    </row>
    <row r="60" spans="1:15" x14ac:dyDescent="0.15">
      <c r="A60" s="40"/>
      <c r="B60" s="50"/>
      <c r="C60" s="50"/>
      <c r="D60" s="95" t="s">
        <v>60</v>
      </c>
      <c r="E60" s="50"/>
      <c r="F60" s="50"/>
      <c r="G60" s="50"/>
      <c r="H60" s="50"/>
      <c r="I60" s="50"/>
      <c r="J60" s="94"/>
      <c r="K60" s="94"/>
      <c r="L60" s="94"/>
      <c r="M60" s="25"/>
      <c r="N60" s="25"/>
      <c r="O60" s="25"/>
    </row>
    <row r="61" spans="1:15" x14ac:dyDescent="0.15">
      <c r="A61" s="40"/>
      <c r="B61" s="50"/>
      <c r="C61" s="50"/>
      <c r="D61" s="50"/>
      <c r="E61" s="50"/>
      <c r="F61" s="50"/>
      <c r="G61" s="50"/>
      <c r="H61" s="50"/>
      <c r="I61" s="50"/>
      <c r="J61" s="94"/>
      <c r="K61" s="94"/>
      <c r="L61" s="94"/>
      <c r="M61" s="25"/>
      <c r="N61" s="25"/>
      <c r="O61" s="25"/>
    </row>
    <row r="62" spans="1:15" x14ac:dyDescent="0.15">
      <c r="A62" s="40"/>
      <c r="B62" s="25"/>
      <c r="C62" s="25"/>
      <c r="D62" s="25"/>
      <c r="E62" s="25"/>
      <c r="F62" s="25"/>
      <c r="G62" s="25"/>
      <c r="H62" s="25"/>
      <c r="I62" s="25"/>
      <c r="J62" s="25"/>
      <c r="K62" s="25"/>
      <c r="L62" s="25"/>
      <c r="M62" s="25"/>
      <c r="N62" s="25"/>
      <c r="O62" s="25"/>
    </row>
    <row r="63" spans="1:15" x14ac:dyDescent="0.15">
      <c r="D63" s="357"/>
      <c r="E63" s="357"/>
      <c r="F63" s="357"/>
      <c r="G63" s="357"/>
      <c r="H63" s="357"/>
      <c r="I63" s="357"/>
      <c r="J63" s="357"/>
      <c r="K63" s="357"/>
    </row>
    <row r="64" spans="1:15" x14ac:dyDescent="0.15">
      <c r="C64" s="139"/>
      <c r="D64" s="357"/>
      <c r="E64" s="357"/>
      <c r="F64" s="357"/>
      <c r="G64" s="357"/>
      <c r="H64" s="357"/>
      <c r="I64" s="357"/>
      <c r="J64" s="357"/>
      <c r="K64" s="357"/>
    </row>
    <row r="65" spans="3:3" x14ac:dyDescent="0.15">
      <c r="C65" s="139"/>
    </row>
    <row r="66" spans="3:3" x14ac:dyDescent="0.15">
      <c r="C66" s="139"/>
    </row>
    <row r="67" spans="3:3" x14ac:dyDescent="0.15">
      <c r="C67" s="139"/>
    </row>
    <row r="68" spans="3:3" x14ac:dyDescent="0.15">
      <c r="C68" s="139"/>
    </row>
    <row r="70" spans="3:3" x14ac:dyDescent="0.15">
      <c r="C70" s="139"/>
    </row>
    <row r="71" spans="3:3" x14ac:dyDescent="0.15">
      <c r="C71" s="139"/>
    </row>
    <row r="72" spans="3:3" x14ac:dyDescent="0.15">
      <c r="C72" s="139"/>
    </row>
    <row r="74" spans="3:3" x14ac:dyDescent="0.15">
      <c r="C74" s="139"/>
    </row>
  </sheetData>
  <sheetProtection selectLockedCells="1"/>
  <dataConsolidate/>
  <mergeCells count="155">
    <mergeCell ref="C50:D50"/>
    <mergeCell ref="E50:F50"/>
    <mergeCell ref="G50:I50"/>
    <mergeCell ref="J50:L50"/>
    <mergeCell ref="C51:D51"/>
    <mergeCell ref="E51:F51"/>
    <mergeCell ref="G51:I51"/>
    <mergeCell ref="J51:L51"/>
    <mergeCell ref="C48:D48"/>
    <mergeCell ref="E48:F48"/>
    <mergeCell ref="G48:I48"/>
    <mergeCell ref="J48:L48"/>
    <mergeCell ref="C49:D49"/>
    <mergeCell ref="E49:F49"/>
    <mergeCell ref="G49:I49"/>
    <mergeCell ref="J49:L49"/>
    <mergeCell ref="D63:G63"/>
    <mergeCell ref="H63:K63"/>
    <mergeCell ref="D64:G64"/>
    <mergeCell ref="H64:K64"/>
    <mergeCell ref="B56:I56"/>
    <mergeCell ref="J56:L56"/>
    <mergeCell ref="B57:D58"/>
    <mergeCell ref="E57:F58"/>
    <mergeCell ref="G57:I58"/>
    <mergeCell ref="J57:L58"/>
    <mergeCell ref="C54:D54"/>
    <mergeCell ref="E54:F54"/>
    <mergeCell ref="G54:I54"/>
    <mergeCell ref="J54:L54"/>
    <mergeCell ref="C55:D55"/>
    <mergeCell ref="E55:F55"/>
    <mergeCell ref="G55:I55"/>
    <mergeCell ref="J55:L55"/>
    <mergeCell ref="C46:D46"/>
    <mergeCell ref="E46:F46"/>
    <mergeCell ref="G46:I46"/>
    <mergeCell ref="J46:L46"/>
    <mergeCell ref="C47:D47"/>
    <mergeCell ref="E47:F47"/>
    <mergeCell ref="G47:I47"/>
    <mergeCell ref="J47:L47"/>
    <mergeCell ref="C52:D52"/>
    <mergeCell ref="E52:F52"/>
    <mergeCell ref="G52:I52"/>
    <mergeCell ref="J52:L52"/>
    <mergeCell ref="C53:D53"/>
    <mergeCell ref="E53:F53"/>
    <mergeCell ref="G53:I53"/>
    <mergeCell ref="J53:L53"/>
    <mergeCell ref="J45:L45"/>
    <mergeCell ref="C42:D42"/>
    <mergeCell ref="E42:F42"/>
    <mergeCell ref="G42:I42"/>
    <mergeCell ref="J42:L42"/>
    <mergeCell ref="C43:D43"/>
    <mergeCell ref="E43:F43"/>
    <mergeCell ref="G43:I43"/>
    <mergeCell ref="J43:L43"/>
    <mergeCell ref="C44:D44"/>
    <mergeCell ref="E44:F44"/>
    <mergeCell ref="G44:I44"/>
    <mergeCell ref="J44:L44"/>
    <mergeCell ref="C45:D45"/>
    <mergeCell ref="E45:F45"/>
    <mergeCell ref="G45:I45"/>
    <mergeCell ref="C40:D40"/>
    <mergeCell ref="E40:F40"/>
    <mergeCell ref="G40:I40"/>
    <mergeCell ref="J40:L40"/>
    <mergeCell ref="C41:D41"/>
    <mergeCell ref="E41:F41"/>
    <mergeCell ref="G41:I41"/>
    <mergeCell ref="J41:L41"/>
    <mergeCell ref="B36:C36"/>
    <mergeCell ref="E36:L36"/>
    <mergeCell ref="M36:N36"/>
    <mergeCell ref="B38:L38"/>
    <mergeCell ref="C39:D39"/>
    <mergeCell ref="E39:F39"/>
    <mergeCell ref="G39:I39"/>
    <mergeCell ref="J39:L39"/>
    <mergeCell ref="B34:C34"/>
    <mergeCell ref="E34:L34"/>
    <mergeCell ref="M34:N34"/>
    <mergeCell ref="B35:C35"/>
    <mergeCell ref="E35:L35"/>
    <mergeCell ref="M35:N35"/>
    <mergeCell ref="B30:O30"/>
    <mergeCell ref="B32:L32"/>
    <mergeCell ref="M32:N32"/>
    <mergeCell ref="B33:C33"/>
    <mergeCell ref="E33:L33"/>
    <mergeCell ref="M33:N33"/>
    <mergeCell ref="I26:J26"/>
    <mergeCell ref="C27:D27"/>
    <mergeCell ref="E27:H27"/>
    <mergeCell ref="I27:J27"/>
    <mergeCell ref="B28:D29"/>
    <mergeCell ref="E28:J29"/>
    <mergeCell ref="K18:O29"/>
    <mergeCell ref="G19:H19"/>
    <mergeCell ref="I19:J19"/>
    <mergeCell ref="G20:H20"/>
    <mergeCell ref="I20:J20"/>
    <mergeCell ref="B21:D21"/>
    <mergeCell ref="G21:H21"/>
    <mergeCell ref="B15:B20"/>
    <mergeCell ref="G15:H15"/>
    <mergeCell ref="I15:J15"/>
    <mergeCell ref="G16:H16"/>
    <mergeCell ref="I16:J16"/>
    <mergeCell ref="E23:F23"/>
    <mergeCell ref="G23:H23"/>
    <mergeCell ref="B24:B27"/>
    <mergeCell ref="E24:H24"/>
    <mergeCell ref="I24:J24"/>
    <mergeCell ref="C25:D25"/>
    <mergeCell ref="E25:H25"/>
    <mergeCell ref="I25:J25"/>
    <mergeCell ref="C26:D26"/>
    <mergeCell ref="E26:H26"/>
    <mergeCell ref="I21:J23"/>
    <mergeCell ref="E22:F22"/>
    <mergeCell ref="G22:H22"/>
    <mergeCell ref="G17:H17"/>
    <mergeCell ref="I17:J17"/>
    <mergeCell ref="G18:H18"/>
    <mergeCell ref="I18:J18"/>
    <mergeCell ref="B10:C10"/>
    <mergeCell ref="D10:E10"/>
    <mergeCell ref="F10:H10"/>
    <mergeCell ref="I10:K10"/>
    <mergeCell ref="B12:J12"/>
    <mergeCell ref="B13:D14"/>
    <mergeCell ref="E13:F13"/>
    <mergeCell ref="G13:H14"/>
    <mergeCell ref="I13:J14"/>
    <mergeCell ref="A1:M1"/>
    <mergeCell ref="N1:O1"/>
    <mergeCell ref="B8:C9"/>
    <mergeCell ref="D8:E8"/>
    <mergeCell ref="F8:H8"/>
    <mergeCell ref="I8:K8"/>
    <mergeCell ref="D9:E9"/>
    <mergeCell ref="F9:H9"/>
    <mergeCell ref="I9:K9"/>
    <mergeCell ref="M4:O4"/>
    <mergeCell ref="D5:F5"/>
    <mergeCell ref="G5:I5"/>
    <mergeCell ref="J5:N5"/>
    <mergeCell ref="D6:F6"/>
    <mergeCell ref="G6:I6"/>
    <mergeCell ref="J6:N6"/>
    <mergeCell ref="B3:M3"/>
  </mergeCells>
  <phoneticPr fontId="2"/>
  <dataValidations count="6">
    <dataValidation imeMode="disabled" allowBlank="1" showInputMessage="1" showErrorMessage="1" sqref="L13"/>
    <dataValidation type="list" allowBlank="1" showInputMessage="1" showErrorMessage="1" sqref="C6:D7">
      <formula1>"幼保連携型認定こども園,幼稚園型認定こども園,保育所型認定こども園,地方裁量型認定こども園"</formula1>
    </dataValidation>
    <dataValidation type="list" allowBlank="1" showInputMessage="1" showErrorMessage="1" sqref="D10:D11">
      <formula1>"専任,専任ではない"</formula1>
    </dataValidation>
    <dataValidation type="list" allowBlank="1" showInputMessage="1" showErrorMessage="1" sqref="E26 I10:K10">
      <formula1>"受け入れる,受け入れない"</formula1>
    </dataValidation>
    <dataValidation type="list" allowBlank="1" showInputMessage="1" showErrorMessage="1" sqref="E27">
      <formula1>"専任化,専任ではない"</formula1>
    </dataValidation>
    <dataValidation type="list" allowBlank="1" showInputMessage="1" showErrorMessage="1" sqref="J5 O5">
      <formula1>"新設,既存施設"</formula1>
    </dataValidation>
  </dataValidations>
  <pageMargins left="0.6692913385826772" right="0.19685039370078741" top="0.59055118110236227" bottom="0.19685039370078741" header="0.31496062992125984" footer="0.19685039370078741"/>
  <pageSetup paperSize="9" scale="8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tabSelected="1" view="pageBreakPreview" zoomScaleNormal="130" zoomScaleSheetLayoutView="100" workbookViewId="0">
      <selection sqref="A1:M1"/>
    </sheetView>
  </sheetViews>
  <sheetFormatPr defaultRowHeight="13.5" x14ac:dyDescent="0.15"/>
  <cols>
    <col min="1" max="1" width="1.875" customWidth="1"/>
    <col min="2" max="2" width="3.625" customWidth="1"/>
    <col min="3" max="3" width="14.375" customWidth="1"/>
    <col min="4" max="4" width="7.625" customWidth="1"/>
    <col min="5" max="6" width="8.125" customWidth="1"/>
    <col min="7" max="9" width="5.875" customWidth="1"/>
    <col min="10" max="12" width="4.625" customWidth="1"/>
    <col min="13" max="14" width="5.125" customWidth="1"/>
    <col min="15" max="15" width="11.75" customWidth="1"/>
  </cols>
  <sheetData>
    <row r="1" spans="1:16" ht="18" customHeight="1" x14ac:dyDescent="0.15">
      <c r="A1" s="381" t="s">
        <v>101</v>
      </c>
      <c r="B1" s="381"/>
      <c r="C1" s="381"/>
      <c r="D1" s="381"/>
      <c r="E1" s="381"/>
      <c r="F1" s="381"/>
      <c r="G1" s="381"/>
      <c r="H1" s="381"/>
      <c r="I1" s="381"/>
      <c r="J1" s="381"/>
      <c r="K1" s="381"/>
      <c r="L1" s="381"/>
      <c r="M1" s="382"/>
      <c r="N1" s="388" t="s">
        <v>114</v>
      </c>
      <c r="O1" s="388"/>
    </row>
    <row r="2" spans="1:16" ht="11.25" customHeight="1" x14ac:dyDescent="0.15">
      <c r="A2" s="17"/>
      <c r="B2" s="17"/>
      <c r="C2" s="17"/>
      <c r="D2" s="17"/>
      <c r="E2" s="17"/>
      <c r="F2" s="17"/>
      <c r="G2" s="17"/>
      <c r="H2" s="17"/>
      <c r="I2" s="17"/>
      <c r="J2" s="17"/>
      <c r="K2" s="17"/>
      <c r="L2" s="17"/>
      <c r="M2" s="180"/>
      <c r="N2" s="181"/>
      <c r="O2" s="181"/>
    </row>
    <row r="3" spans="1:16" ht="18" customHeight="1" x14ac:dyDescent="0.15">
      <c r="A3" s="17"/>
      <c r="B3" s="383" t="s">
        <v>103</v>
      </c>
      <c r="C3" s="383"/>
      <c r="D3" s="383"/>
      <c r="E3" s="383"/>
      <c r="F3" s="383"/>
      <c r="G3" s="383"/>
      <c r="H3" s="383"/>
      <c r="I3" s="383"/>
      <c r="J3" s="383"/>
      <c r="K3" s="383"/>
      <c r="L3" s="383"/>
      <c r="M3" s="383"/>
      <c r="N3" s="181"/>
      <c r="O3" s="181"/>
    </row>
    <row r="4" spans="1:16" ht="13.5" customHeight="1" thickBot="1" x14ac:dyDescent="0.2">
      <c r="A4" s="31"/>
      <c r="B4" s="31"/>
      <c r="C4" s="31"/>
      <c r="D4" s="31"/>
      <c r="E4" s="31"/>
      <c r="F4" s="31"/>
      <c r="G4" s="31"/>
      <c r="H4" s="31"/>
      <c r="I4" s="31"/>
      <c r="J4" s="31"/>
      <c r="K4" s="31"/>
      <c r="L4" s="31"/>
      <c r="M4" s="216" t="s">
        <v>0</v>
      </c>
      <c r="N4" s="216"/>
      <c r="O4" s="216"/>
    </row>
    <row r="5" spans="1:16" ht="19.5" customHeight="1" thickBot="1" x14ac:dyDescent="0.2">
      <c r="A5" s="32"/>
      <c r="B5" s="33" t="s">
        <v>1</v>
      </c>
      <c r="C5" s="34"/>
      <c r="D5" s="385" t="s">
        <v>2</v>
      </c>
      <c r="E5" s="386"/>
      <c r="F5" s="387"/>
      <c r="G5" s="220" t="s">
        <v>3</v>
      </c>
      <c r="H5" s="221"/>
      <c r="I5" s="221"/>
      <c r="J5" s="385" t="s">
        <v>4</v>
      </c>
      <c r="K5" s="386"/>
      <c r="L5" s="386"/>
      <c r="M5" s="386"/>
      <c r="N5" s="387"/>
      <c r="O5" s="35"/>
    </row>
    <row r="6" spans="1:16" ht="19.5" customHeight="1" thickBot="1" x14ac:dyDescent="0.2">
      <c r="A6" s="32"/>
      <c r="B6" s="36" t="s">
        <v>5</v>
      </c>
      <c r="C6" s="34"/>
      <c r="D6" s="385" t="s">
        <v>6</v>
      </c>
      <c r="E6" s="386"/>
      <c r="F6" s="387"/>
      <c r="G6" s="220" t="s">
        <v>7</v>
      </c>
      <c r="H6" s="221"/>
      <c r="I6" s="221"/>
      <c r="J6" s="385" t="s">
        <v>8</v>
      </c>
      <c r="K6" s="386"/>
      <c r="L6" s="386"/>
      <c r="M6" s="386"/>
      <c r="N6" s="387"/>
      <c r="O6" s="35"/>
    </row>
    <row r="7" spans="1:16" s="3" customFormat="1" ht="9.75" customHeight="1" thickBot="1" x14ac:dyDescent="0.2">
      <c r="A7" s="37"/>
      <c r="B7" s="38"/>
      <c r="C7" s="35"/>
      <c r="D7" s="35"/>
      <c r="E7" s="35"/>
      <c r="F7" s="35"/>
      <c r="G7" s="39"/>
      <c r="H7" s="39"/>
      <c r="I7" s="39"/>
      <c r="J7" s="39"/>
      <c r="K7" s="39"/>
      <c r="L7" s="39"/>
      <c r="M7" s="39"/>
      <c r="N7" s="39"/>
      <c r="O7" s="35"/>
      <c r="P7"/>
    </row>
    <row r="8" spans="1:16" ht="14.25" customHeight="1" thickBot="1" x14ac:dyDescent="0.2">
      <c r="A8" s="40"/>
      <c r="B8" s="208" t="s">
        <v>9</v>
      </c>
      <c r="C8" s="209"/>
      <c r="D8" s="210" t="s">
        <v>10</v>
      </c>
      <c r="E8" s="210"/>
      <c r="F8" s="210" t="s">
        <v>11</v>
      </c>
      <c r="G8" s="210"/>
      <c r="H8" s="210"/>
      <c r="I8" s="211" t="s">
        <v>12</v>
      </c>
      <c r="J8" s="211"/>
      <c r="K8" s="212"/>
      <c r="L8" s="25"/>
      <c r="M8" s="25"/>
      <c r="N8" s="25"/>
      <c r="O8" s="25"/>
    </row>
    <row r="9" spans="1:16" s="5" customFormat="1" ht="17.25" customHeight="1" thickBot="1" x14ac:dyDescent="0.2">
      <c r="A9" s="42"/>
      <c r="B9" s="208"/>
      <c r="C9" s="209"/>
      <c r="D9" s="384">
        <v>45</v>
      </c>
      <c r="E9" s="384"/>
      <c r="F9" s="384">
        <v>65</v>
      </c>
      <c r="G9" s="384"/>
      <c r="H9" s="384"/>
      <c r="I9" s="214">
        <f>F9+D9</f>
        <v>110</v>
      </c>
      <c r="J9" s="214"/>
      <c r="K9" s="215"/>
      <c r="L9" s="41"/>
      <c r="M9" s="41"/>
      <c r="N9" s="41"/>
      <c r="O9" s="41"/>
      <c r="P9"/>
    </row>
    <row r="10" spans="1:16" s="6" customFormat="1" ht="24.75" customHeight="1" thickBot="1" x14ac:dyDescent="0.2">
      <c r="A10" s="43"/>
      <c r="B10" s="208" t="s">
        <v>13</v>
      </c>
      <c r="C10" s="209"/>
      <c r="D10" s="391" t="s">
        <v>14</v>
      </c>
      <c r="E10" s="392"/>
      <c r="F10" s="231" t="s">
        <v>15</v>
      </c>
      <c r="G10" s="232"/>
      <c r="H10" s="232"/>
      <c r="I10" s="393" t="s">
        <v>16</v>
      </c>
      <c r="J10" s="393"/>
      <c r="K10" s="394"/>
      <c r="L10" s="44"/>
      <c r="M10" s="44"/>
      <c r="N10" s="44"/>
      <c r="O10" s="44"/>
      <c r="P10" s="5"/>
    </row>
    <row r="11" spans="1:16" s="7" customFormat="1" ht="11.25" customHeight="1" thickBot="1" x14ac:dyDescent="0.2">
      <c r="A11" s="45"/>
      <c r="B11" s="46"/>
      <c r="C11" s="46"/>
      <c r="D11" s="46"/>
      <c r="E11" s="46"/>
      <c r="F11" s="47"/>
      <c r="G11" s="47"/>
      <c r="H11" s="47"/>
      <c r="I11" s="48"/>
      <c r="J11" s="48"/>
      <c r="K11" s="48"/>
      <c r="L11" s="48"/>
      <c r="M11" s="49"/>
      <c r="N11" s="49"/>
      <c r="O11" s="49"/>
      <c r="P11" s="6"/>
    </row>
    <row r="12" spans="1:16" ht="15.75" customHeight="1" thickBot="1" x14ac:dyDescent="0.2">
      <c r="A12" s="40"/>
      <c r="B12" s="235" t="s">
        <v>17</v>
      </c>
      <c r="C12" s="236"/>
      <c r="D12" s="236"/>
      <c r="E12" s="236"/>
      <c r="F12" s="236"/>
      <c r="G12" s="236"/>
      <c r="H12" s="236"/>
      <c r="I12" s="236"/>
      <c r="J12" s="237"/>
      <c r="K12" s="50"/>
      <c r="L12" s="50"/>
      <c r="M12" s="50"/>
      <c r="N12" s="25"/>
      <c r="O12" s="25"/>
      <c r="P12" s="7"/>
    </row>
    <row r="13" spans="1:16" s="8" customFormat="1" ht="15" customHeight="1" x14ac:dyDescent="0.15">
      <c r="A13" s="51"/>
      <c r="B13" s="238" t="s">
        <v>18</v>
      </c>
      <c r="C13" s="239"/>
      <c r="D13" s="239"/>
      <c r="E13" s="242" t="s">
        <v>19</v>
      </c>
      <c r="F13" s="243"/>
      <c r="G13" s="242" t="s">
        <v>20</v>
      </c>
      <c r="H13" s="243"/>
      <c r="I13" s="246" t="s">
        <v>21</v>
      </c>
      <c r="J13" s="247"/>
      <c r="K13" s="52"/>
      <c r="L13" s="53"/>
      <c r="M13" s="54"/>
      <c r="N13" s="54"/>
      <c r="O13" s="54"/>
      <c r="P13"/>
    </row>
    <row r="14" spans="1:16" ht="13.5" customHeight="1" x14ac:dyDescent="0.15">
      <c r="A14" s="40"/>
      <c r="B14" s="240"/>
      <c r="C14" s="241"/>
      <c r="D14" s="241"/>
      <c r="E14" s="55" t="s">
        <v>10</v>
      </c>
      <c r="F14" s="55" t="s">
        <v>11</v>
      </c>
      <c r="G14" s="244"/>
      <c r="H14" s="245"/>
      <c r="I14" s="248"/>
      <c r="J14" s="249"/>
      <c r="K14" s="56"/>
      <c r="L14" s="25"/>
      <c r="M14" s="25"/>
      <c r="N14" s="25"/>
      <c r="O14" s="25"/>
      <c r="P14" s="8"/>
    </row>
    <row r="15" spans="1:16" ht="12.75" customHeight="1" x14ac:dyDescent="0.15">
      <c r="A15" s="40"/>
      <c r="B15" s="315" t="s">
        <v>105</v>
      </c>
      <c r="C15" s="57" t="s">
        <v>22</v>
      </c>
      <c r="D15" s="58">
        <v>3</v>
      </c>
      <c r="E15" s="59"/>
      <c r="F15" s="60">
        <v>10</v>
      </c>
      <c r="G15" s="223"/>
      <c r="H15" s="224"/>
      <c r="I15" s="225">
        <f>ROUNDDOWN(F15/D15,1)</f>
        <v>3.3</v>
      </c>
      <c r="J15" s="226"/>
      <c r="K15" s="61"/>
      <c r="L15" s="25"/>
      <c r="M15" s="25"/>
      <c r="N15" s="25"/>
      <c r="O15" s="25"/>
    </row>
    <row r="16" spans="1:16" ht="12.75" customHeight="1" x14ac:dyDescent="0.15">
      <c r="A16" s="40"/>
      <c r="B16" s="316"/>
      <c r="C16" s="57" t="s">
        <v>23</v>
      </c>
      <c r="D16" s="58">
        <v>6</v>
      </c>
      <c r="E16" s="59"/>
      <c r="F16" s="60">
        <v>15</v>
      </c>
      <c r="G16" s="223"/>
      <c r="H16" s="224"/>
      <c r="I16" s="308">
        <f>ROUNDDOWN(F16/D16,1)</f>
        <v>2.5</v>
      </c>
      <c r="J16" s="309"/>
      <c r="K16" s="61"/>
      <c r="L16" s="25"/>
      <c r="M16" s="25"/>
      <c r="N16" s="25"/>
      <c r="O16" s="25"/>
    </row>
    <row r="17" spans="1:16" ht="12.75" customHeight="1" x14ac:dyDescent="0.15">
      <c r="A17" s="40"/>
      <c r="B17" s="316"/>
      <c r="C17" s="57" t="s">
        <v>24</v>
      </c>
      <c r="D17" s="58">
        <v>6</v>
      </c>
      <c r="E17" s="184">
        <v>0</v>
      </c>
      <c r="F17" s="60">
        <v>15</v>
      </c>
      <c r="G17" s="223"/>
      <c r="H17" s="224"/>
      <c r="I17" s="225">
        <f>ROUNDDOWN(F17/D17,1)</f>
        <v>2.5</v>
      </c>
      <c r="J17" s="226"/>
      <c r="K17" s="61"/>
      <c r="L17" s="25"/>
      <c r="M17" s="25"/>
      <c r="N17" s="25"/>
      <c r="O17" s="25"/>
    </row>
    <row r="18" spans="1:16" ht="12.75" customHeight="1" x14ac:dyDescent="0.15">
      <c r="A18" s="40"/>
      <c r="B18" s="316"/>
      <c r="C18" s="57" t="s">
        <v>25</v>
      </c>
      <c r="D18" s="58">
        <v>20</v>
      </c>
      <c r="E18" s="62">
        <v>10</v>
      </c>
      <c r="F18" s="60">
        <v>10</v>
      </c>
      <c r="G18" s="389">
        <v>1</v>
      </c>
      <c r="H18" s="390"/>
      <c r="I18" s="225">
        <f>ROUNDDOWN((E18+F18)/D18,1)</f>
        <v>1</v>
      </c>
      <c r="J18" s="226"/>
      <c r="K18" s="306" t="s">
        <v>26</v>
      </c>
      <c r="L18" s="307"/>
      <c r="M18" s="307"/>
      <c r="N18" s="307"/>
      <c r="O18" s="307"/>
    </row>
    <row r="19" spans="1:16" ht="12.75" customHeight="1" x14ac:dyDescent="0.15">
      <c r="A19" s="40"/>
      <c r="B19" s="316"/>
      <c r="C19" s="63" t="s">
        <v>27</v>
      </c>
      <c r="D19" s="64">
        <v>30</v>
      </c>
      <c r="E19" s="62">
        <v>17</v>
      </c>
      <c r="F19" s="60">
        <v>13</v>
      </c>
      <c r="G19" s="389">
        <v>1</v>
      </c>
      <c r="H19" s="390"/>
      <c r="I19" s="308">
        <f>ROUNDDOWN((E19+F19)/D19,1)</f>
        <v>1</v>
      </c>
      <c r="J19" s="309"/>
      <c r="K19" s="306"/>
      <c r="L19" s="307"/>
      <c r="M19" s="307"/>
      <c r="N19" s="307"/>
      <c r="O19" s="307"/>
    </row>
    <row r="20" spans="1:16" ht="12.75" customHeight="1" x14ac:dyDescent="0.15">
      <c r="A20" s="40"/>
      <c r="B20" s="317"/>
      <c r="C20" s="57" t="s">
        <v>28</v>
      </c>
      <c r="D20" s="58">
        <v>30</v>
      </c>
      <c r="E20" s="65">
        <v>18</v>
      </c>
      <c r="F20" s="66">
        <v>12</v>
      </c>
      <c r="G20" s="389">
        <v>1</v>
      </c>
      <c r="H20" s="390"/>
      <c r="I20" s="225">
        <f>ROUNDDOWN((E20+F20)/D20,1)</f>
        <v>1</v>
      </c>
      <c r="J20" s="226"/>
      <c r="K20" s="306"/>
      <c r="L20" s="307"/>
      <c r="M20" s="307"/>
      <c r="N20" s="307"/>
      <c r="O20" s="307"/>
    </row>
    <row r="21" spans="1:16" ht="15" customHeight="1" x14ac:dyDescent="0.15">
      <c r="A21" s="40"/>
      <c r="B21" s="310" t="s">
        <v>29</v>
      </c>
      <c r="C21" s="311"/>
      <c r="D21" s="312"/>
      <c r="E21" s="67">
        <f>SUM(E18:E20)</f>
        <v>45</v>
      </c>
      <c r="F21" s="67">
        <f>SUM(F15:F20)</f>
        <v>75</v>
      </c>
      <c r="G21" s="313">
        <f>SUM(G18:H20)</f>
        <v>3</v>
      </c>
      <c r="H21" s="314"/>
      <c r="I21" s="268">
        <f>IF(D8=0,0,IF($D$8&lt;=90,1+ROUND(SUM(I15:J20),),ROUND(SUM(I15:I20),)))</f>
        <v>11</v>
      </c>
      <c r="J21" s="269"/>
      <c r="K21" s="306"/>
      <c r="L21" s="307"/>
      <c r="M21" s="307"/>
      <c r="N21" s="307"/>
      <c r="O21" s="307"/>
    </row>
    <row r="22" spans="1:16" ht="13.5" customHeight="1" x14ac:dyDescent="0.15">
      <c r="A22" s="40"/>
      <c r="B22" s="68"/>
      <c r="C22" s="69"/>
      <c r="D22" s="70"/>
      <c r="E22" s="274" t="s">
        <v>30</v>
      </c>
      <c r="F22" s="275"/>
      <c r="G22" s="276" t="s">
        <v>31</v>
      </c>
      <c r="H22" s="277"/>
      <c r="I22" s="270"/>
      <c r="J22" s="271"/>
      <c r="K22" s="306"/>
      <c r="L22" s="307"/>
      <c r="M22" s="307"/>
      <c r="N22" s="307"/>
      <c r="O22" s="307"/>
    </row>
    <row r="23" spans="1:16" ht="15" customHeight="1" thickBot="1" x14ac:dyDescent="0.2">
      <c r="A23" s="40"/>
      <c r="B23" s="71"/>
      <c r="C23" s="72"/>
      <c r="D23" s="73"/>
      <c r="E23" s="250">
        <f>E21+F21</f>
        <v>120</v>
      </c>
      <c r="F23" s="250"/>
      <c r="G23" s="251">
        <f>ROUNDUP((E23-F15-F16-F17)/35,0)</f>
        <v>3</v>
      </c>
      <c r="H23" s="252"/>
      <c r="I23" s="272"/>
      <c r="J23" s="273"/>
      <c r="K23" s="306"/>
      <c r="L23" s="307"/>
      <c r="M23" s="307"/>
      <c r="N23" s="307"/>
      <c r="O23" s="307"/>
    </row>
    <row r="24" spans="1:16" ht="15" customHeight="1" x14ac:dyDescent="0.15">
      <c r="A24" s="40"/>
      <c r="B24" s="253" t="s">
        <v>32</v>
      </c>
      <c r="C24" s="74" t="s">
        <v>33</v>
      </c>
      <c r="D24" s="75"/>
      <c r="E24" s="256" t="str">
        <f>D10</f>
        <v>専任ではない</v>
      </c>
      <c r="F24" s="257"/>
      <c r="G24" s="257"/>
      <c r="H24" s="258"/>
      <c r="I24" s="259">
        <f>COUNTIF(E24,"専任ではない")</f>
        <v>1</v>
      </c>
      <c r="J24" s="260"/>
      <c r="K24" s="306"/>
      <c r="L24" s="307"/>
      <c r="M24" s="307"/>
      <c r="N24" s="307"/>
      <c r="O24" s="307"/>
    </row>
    <row r="25" spans="1:16" ht="15" customHeight="1" x14ac:dyDescent="0.15">
      <c r="A25" s="40"/>
      <c r="B25" s="254"/>
      <c r="C25" s="261" t="s">
        <v>34</v>
      </c>
      <c r="D25" s="262"/>
      <c r="E25" s="263" t="str">
        <f>IF(F9&lt;=90,"９０人以下","９１人以上")</f>
        <v>９０人以下</v>
      </c>
      <c r="F25" s="264"/>
      <c r="G25" s="264"/>
      <c r="H25" s="265"/>
      <c r="I25" s="266">
        <f>IF(F9&lt;=90,1,0)</f>
        <v>1</v>
      </c>
      <c r="J25" s="267"/>
      <c r="K25" s="306"/>
      <c r="L25" s="307"/>
      <c r="M25" s="307"/>
      <c r="N25" s="307"/>
      <c r="O25" s="307"/>
    </row>
    <row r="26" spans="1:16" ht="15" customHeight="1" x14ac:dyDescent="0.15">
      <c r="A26" s="40"/>
      <c r="B26" s="254"/>
      <c r="C26" s="261" t="s">
        <v>35</v>
      </c>
      <c r="D26" s="262"/>
      <c r="E26" s="263" t="str">
        <f>I10</f>
        <v>受け入れる</v>
      </c>
      <c r="F26" s="264"/>
      <c r="G26" s="264"/>
      <c r="H26" s="265"/>
      <c r="I26" s="266">
        <f>COUNTIF(E26,"受け入れる")</f>
        <v>1</v>
      </c>
      <c r="J26" s="267"/>
      <c r="K26" s="306"/>
      <c r="L26" s="307"/>
      <c r="M26" s="307"/>
      <c r="N26" s="307"/>
      <c r="O26" s="307"/>
    </row>
    <row r="27" spans="1:16" ht="15" customHeight="1" thickBot="1" x14ac:dyDescent="0.2">
      <c r="A27" s="40"/>
      <c r="B27" s="255"/>
      <c r="C27" s="289" t="s">
        <v>36</v>
      </c>
      <c r="D27" s="290"/>
      <c r="E27" s="291" t="s">
        <v>37</v>
      </c>
      <c r="F27" s="292"/>
      <c r="G27" s="292"/>
      <c r="H27" s="293"/>
      <c r="I27" s="294">
        <f>IF(E27="専任ではない",0,2)</f>
        <v>2</v>
      </c>
      <c r="J27" s="295"/>
      <c r="K27" s="306"/>
      <c r="L27" s="307"/>
      <c r="M27" s="307"/>
      <c r="N27" s="307"/>
      <c r="O27" s="307"/>
    </row>
    <row r="28" spans="1:16" ht="9" customHeight="1" x14ac:dyDescent="0.15">
      <c r="A28" s="76"/>
      <c r="B28" s="296" t="s">
        <v>38</v>
      </c>
      <c r="C28" s="297"/>
      <c r="D28" s="297"/>
      <c r="E28" s="300">
        <f>I21+I24+I25+I27+I26</f>
        <v>16</v>
      </c>
      <c r="F28" s="301"/>
      <c r="G28" s="301"/>
      <c r="H28" s="301"/>
      <c r="I28" s="301"/>
      <c r="J28" s="302"/>
      <c r="K28" s="306"/>
      <c r="L28" s="307"/>
      <c r="M28" s="307"/>
      <c r="N28" s="307"/>
      <c r="O28" s="307"/>
    </row>
    <row r="29" spans="1:16" s="13" customFormat="1" ht="9" customHeight="1" thickBot="1" x14ac:dyDescent="0.2">
      <c r="A29" s="77"/>
      <c r="B29" s="298"/>
      <c r="C29" s="299"/>
      <c r="D29" s="299"/>
      <c r="E29" s="303"/>
      <c r="F29" s="304"/>
      <c r="G29" s="304"/>
      <c r="H29" s="304"/>
      <c r="I29" s="304"/>
      <c r="J29" s="305"/>
      <c r="K29" s="306"/>
      <c r="L29" s="307"/>
      <c r="M29" s="307"/>
      <c r="N29" s="307"/>
      <c r="O29" s="307"/>
      <c r="P29"/>
    </row>
    <row r="30" spans="1:16" s="13" customFormat="1" ht="29.25" customHeight="1" x14ac:dyDescent="0.15">
      <c r="A30" s="77"/>
      <c r="B30" s="278" t="s">
        <v>39</v>
      </c>
      <c r="C30" s="279"/>
      <c r="D30" s="279"/>
      <c r="E30" s="279"/>
      <c r="F30" s="279"/>
      <c r="G30" s="279"/>
      <c r="H30" s="279"/>
      <c r="I30" s="279"/>
      <c r="J30" s="279"/>
      <c r="K30" s="279"/>
      <c r="L30" s="279"/>
      <c r="M30" s="279"/>
      <c r="N30" s="279"/>
      <c r="O30" s="279"/>
    </row>
    <row r="31" spans="1:16" s="13" customFormat="1" ht="13.5" customHeight="1" thickBot="1" x14ac:dyDescent="0.2">
      <c r="A31" s="77"/>
      <c r="B31" s="78"/>
      <c r="C31" s="78"/>
      <c r="D31" s="78"/>
      <c r="E31" s="79"/>
      <c r="F31" s="79"/>
      <c r="G31" s="79"/>
      <c r="H31" s="79"/>
      <c r="I31" s="79"/>
      <c r="J31" s="79"/>
      <c r="K31" s="79"/>
      <c r="L31" s="79"/>
      <c r="M31" s="79"/>
      <c r="N31" s="80"/>
      <c r="O31" s="80"/>
    </row>
    <row r="32" spans="1:16" s="13" customFormat="1" ht="13.5" customHeight="1" thickBot="1" x14ac:dyDescent="0.2">
      <c r="A32" s="77"/>
      <c r="B32" s="235" t="s">
        <v>40</v>
      </c>
      <c r="C32" s="236"/>
      <c r="D32" s="236"/>
      <c r="E32" s="236"/>
      <c r="F32" s="236"/>
      <c r="G32" s="236"/>
      <c r="H32" s="236"/>
      <c r="I32" s="236"/>
      <c r="J32" s="236"/>
      <c r="K32" s="236"/>
      <c r="L32" s="237"/>
      <c r="M32" s="280" t="s">
        <v>41</v>
      </c>
      <c r="N32" s="281"/>
      <c r="O32" s="80"/>
    </row>
    <row r="33" spans="1:16" s="13" customFormat="1" ht="42" customHeight="1" x14ac:dyDescent="0.15">
      <c r="A33" s="77"/>
      <c r="B33" s="282" t="s">
        <v>42</v>
      </c>
      <c r="C33" s="283"/>
      <c r="D33" s="81">
        <v>14</v>
      </c>
      <c r="E33" s="395" t="s">
        <v>100</v>
      </c>
      <c r="F33" s="396"/>
      <c r="G33" s="396"/>
      <c r="H33" s="396"/>
      <c r="I33" s="396"/>
      <c r="J33" s="396"/>
      <c r="K33" s="396"/>
      <c r="L33" s="397"/>
      <c r="M33" s="287" t="s">
        <v>20</v>
      </c>
      <c r="N33" s="288"/>
      <c r="O33" s="80"/>
    </row>
    <row r="34" spans="1:16" s="13" customFormat="1" ht="26.25" customHeight="1" thickBot="1" x14ac:dyDescent="0.2">
      <c r="A34" s="77"/>
      <c r="B34" s="327" t="s">
        <v>43</v>
      </c>
      <c r="C34" s="328"/>
      <c r="D34" s="82">
        <v>4</v>
      </c>
      <c r="E34" s="329" t="s">
        <v>44</v>
      </c>
      <c r="F34" s="330"/>
      <c r="G34" s="330"/>
      <c r="H34" s="330"/>
      <c r="I34" s="330"/>
      <c r="J34" s="330"/>
      <c r="K34" s="330"/>
      <c r="L34" s="331"/>
      <c r="M34" s="318" t="str">
        <f>IF(D33&gt;=G21,"ＯＫ","職員数不足")</f>
        <v>ＯＫ</v>
      </c>
      <c r="N34" s="319"/>
      <c r="O34" s="80"/>
    </row>
    <row r="35" spans="1:16" s="13" customFormat="1" ht="24.75" customHeight="1" x14ac:dyDescent="0.15">
      <c r="A35" s="77"/>
      <c r="B35" s="327" t="s">
        <v>45</v>
      </c>
      <c r="C35" s="328"/>
      <c r="D35" s="83">
        <f>J51</f>
        <v>2.6</v>
      </c>
      <c r="E35" s="329" t="s">
        <v>46</v>
      </c>
      <c r="F35" s="330"/>
      <c r="G35" s="330"/>
      <c r="H35" s="330"/>
      <c r="I35" s="330"/>
      <c r="J35" s="330"/>
      <c r="K35" s="330"/>
      <c r="L35" s="331"/>
      <c r="M35" s="332" t="s">
        <v>47</v>
      </c>
      <c r="N35" s="333"/>
      <c r="O35" s="80"/>
    </row>
    <row r="36" spans="1:16" s="13" customFormat="1" ht="24.75" customHeight="1" thickBot="1" x14ac:dyDescent="0.2">
      <c r="A36" s="77"/>
      <c r="B36" s="341" t="s">
        <v>48</v>
      </c>
      <c r="C36" s="342"/>
      <c r="D36" s="84">
        <f>D33+D35</f>
        <v>16.600000000000001</v>
      </c>
      <c r="E36" s="343"/>
      <c r="F36" s="344"/>
      <c r="G36" s="344"/>
      <c r="H36" s="344"/>
      <c r="I36" s="344"/>
      <c r="J36" s="344"/>
      <c r="K36" s="344"/>
      <c r="L36" s="345"/>
      <c r="M36" s="318" t="str">
        <f>IF(E28&lt;=D36,"OK","職員数不足")</f>
        <v>OK</v>
      </c>
      <c r="N36" s="319"/>
      <c r="O36" s="80"/>
    </row>
    <row r="37" spans="1:16" s="13" customFormat="1" ht="12.75" customHeight="1" thickBot="1" x14ac:dyDescent="0.2">
      <c r="A37" s="77"/>
      <c r="B37" s="78"/>
      <c r="C37" s="78"/>
      <c r="D37" s="78"/>
      <c r="E37" s="79"/>
      <c r="F37" s="79"/>
      <c r="G37" s="79"/>
      <c r="H37" s="79"/>
      <c r="I37" s="79"/>
      <c r="J37" s="79"/>
      <c r="K37" s="79"/>
      <c r="L37" s="79"/>
      <c r="M37" s="85"/>
      <c r="N37" s="80"/>
      <c r="O37" s="80"/>
    </row>
    <row r="38" spans="1:16" s="13" customFormat="1" ht="13.5" customHeight="1" thickBot="1" x14ac:dyDescent="0.2">
      <c r="A38" s="77"/>
      <c r="B38" s="235" t="s">
        <v>49</v>
      </c>
      <c r="C38" s="236"/>
      <c r="D38" s="236"/>
      <c r="E38" s="236"/>
      <c r="F38" s="236"/>
      <c r="G38" s="236"/>
      <c r="H38" s="236"/>
      <c r="I38" s="236"/>
      <c r="J38" s="236"/>
      <c r="K38" s="236"/>
      <c r="L38" s="237"/>
      <c r="M38" s="79"/>
      <c r="N38" s="80"/>
      <c r="O38" s="80"/>
    </row>
    <row r="39" spans="1:16" s="13" customFormat="1" ht="27" customHeight="1" x14ac:dyDescent="0.15">
      <c r="A39" s="77"/>
      <c r="B39" s="86"/>
      <c r="C39" s="320" t="s">
        <v>50</v>
      </c>
      <c r="D39" s="321"/>
      <c r="E39" s="322" t="s">
        <v>51</v>
      </c>
      <c r="F39" s="323"/>
      <c r="G39" s="324" t="s">
        <v>52</v>
      </c>
      <c r="H39" s="325"/>
      <c r="I39" s="325"/>
      <c r="J39" s="324" t="s">
        <v>53</v>
      </c>
      <c r="K39" s="325"/>
      <c r="L39" s="326"/>
      <c r="M39" s="79"/>
      <c r="N39" s="80"/>
      <c r="O39" s="80"/>
    </row>
    <row r="40" spans="1:16" s="13" customFormat="1" ht="13.5" customHeight="1" x14ac:dyDescent="0.15">
      <c r="A40" s="77"/>
      <c r="B40" s="87">
        <v>1</v>
      </c>
      <c r="C40" s="398" t="s">
        <v>54</v>
      </c>
      <c r="D40" s="399"/>
      <c r="E40" s="400">
        <v>7</v>
      </c>
      <c r="F40" s="401"/>
      <c r="G40" s="402">
        <v>15</v>
      </c>
      <c r="H40" s="402"/>
      <c r="I40" s="402"/>
      <c r="J40" s="339">
        <f>E40*G40</f>
        <v>105</v>
      </c>
      <c r="K40" s="339"/>
      <c r="L40" s="340"/>
      <c r="M40" s="79"/>
      <c r="N40" s="80"/>
      <c r="O40" s="80"/>
    </row>
    <row r="41" spans="1:16" s="13" customFormat="1" ht="13.5" customHeight="1" x14ac:dyDescent="0.15">
      <c r="A41" s="77"/>
      <c r="B41" s="87">
        <v>2</v>
      </c>
      <c r="C41" s="398" t="s">
        <v>55</v>
      </c>
      <c r="D41" s="399"/>
      <c r="E41" s="400">
        <v>6</v>
      </c>
      <c r="F41" s="401"/>
      <c r="G41" s="402">
        <v>20</v>
      </c>
      <c r="H41" s="402"/>
      <c r="I41" s="402"/>
      <c r="J41" s="339">
        <f>E41*G41</f>
        <v>120</v>
      </c>
      <c r="K41" s="339"/>
      <c r="L41" s="340"/>
      <c r="M41" s="79"/>
      <c r="N41" s="80"/>
      <c r="O41" s="80"/>
    </row>
    <row r="42" spans="1:16" s="13" customFormat="1" ht="13.5" customHeight="1" x14ac:dyDescent="0.15">
      <c r="A42" s="77"/>
      <c r="B42" s="87">
        <v>3</v>
      </c>
      <c r="C42" s="398" t="s">
        <v>56</v>
      </c>
      <c r="D42" s="399"/>
      <c r="E42" s="400">
        <v>5</v>
      </c>
      <c r="F42" s="401"/>
      <c r="G42" s="402">
        <v>18</v>
      </c>
      <c r="H42" s="402"/>
      <c r="I42" s="402"/>
      <c r="J42" s="339">
        <f t="shared" ref="J42:J48" si="0">E42*G42</f>
        <v>90</v>
      </c>
      <c r="K42" s="339"/>
      <c r="L42" s="340"/>
      <c r="M42" s="79"/>
      <c r="N42" s="80"/>
      <c r="O42" s="80"/>
    </row>
    <row r="43" spans="1:16" s="13" customFormat="1" ht="13.5" customHeight="1" x14ac:dyDescent="0.15">
      <c r="A43" s="77"/>
      <c r="B43" s="87">
        <v>4</v>
      </c>
      <c r="C43" s="398" t="s">
        <v>57</v>
      </c>
      <c r="D43" s="399"/>
      <c r="E43" s="400">
        <v>4</v>
      </c>
      <c r="F43" s="401"/>
      <c r="G43" s="402">
        <v>25</v>
      </c>
      <c r="H43" s="402"/>
      <c r="I43" s="402"/>
      <c r="J43" s="339">
        <f t="shared" si="0"/>
        <v>100</v>
      </c>
      <c r="K43" s="339"/>
      <c r="L43" s="340"/>
      <c r="M43" s="79"/>
      <c r="N43" s="80"/>
      <c r="O43" s="80"/>
    </row>
    <row r="44" spans="1:16" s="13" customFormat="1" ht="13.5" customHeight="1" x14ac:dyDescent="0.15">
      <c r="A44" s="77"/>
      <c r="B44" s="87">
        <v>5</v>
      </c>
      <c r="C44" s="398"/>
      <c r="D44" s="399"/>
      <c r="E44" s="400"/>
      <c r="F44" s="401"/>
      <c r="G44" s="402"/>
      <c r="H44" s="402"/>
      <c r="I44" s="402"/>
      <c r="J44" s="339">
        <f t="shared" si="0"/>
        <v>0</v>
      </c>
      <c r="K44" s="339"/>
      <c r="L44" s="340"/>
      <c r="M44" s="88"/>
      <c r="N44" s="89"/>
      <c r="O44" s="80"/>
    </row>
    <row r="45" spans="1:16" s="13" customFormat="1" ht="13.5" customHeight="1" x14ac:dyDescent="0.15">
      <c r="A45" s="77"/>
      <c r="B45" s="87">
        <v>6</v>
      </c>
      <c r="C45" s="398"/>
      <c r="D45" s="399"/>
      <c r="E45" s="400"/>
      <c r="F45" s="401"/>
      <c r="G45" s="402"/>
      <c r="H45" s="402"/>
      <c r="I45" s="402"/>
      <c r="J45" s="339">
        <f t="shared" si="0"/>
        <v>0</v>
      </c>
      <c r="K45" s="339"/>
      <c r="L45" s="340"/>
      <c r="M45" s="88"/>
      <c r="N45" s="89"/>
      <c r="O45" s="80"/>
    </row>
    <row r="46" spans="1:16" x14ac:dyDescent="0.15">
      <c r="A46" s="40"/>
      <c r="B46" s="87">
        <v>7</v>
      </c>
      <c r="C46" s="398"/>
      <c r="D46" s="399"/>
      <c r="E46" s="400"/>
      <c r="F46" s="401"/>
      <c r="G46" s="402"/>
      <c r="H46" s="402"/>
      <c r="I46" s="402"/>
      <c r="J46" s="339">
        <f t="shared" si="0"/>
        <v>0</v>
      </c>
      <c r="K46" s="339"/>
      <c r="L46" s="340"/>
      <c r="M46" s="90"/>
      <c r="N46" s="25"/>
      <c r="O46" s="25"/>
      <c r="P46" s="13"/>
    </row>
    <row r="47" spans="1:16" x14ac:dyDescent="0.15">
      <c r="A47" s="40"/>
      <c r="B47" s="87">
        <v>8</v>
      </c>
      <c r="C47" s="398"/>
      <c r="D47" s="399"/>
      <c r="E47" s="400"/>
      <c r="F47" s="401"/>
      <c r="G47" s="402"/>
      <c r="H47" s="402"/>
      <c r="I47" s="402"/>
      <c r="J47" s="339">
        <f t="shared" si="0"/>
        <v>0</v>
      </c>
      <c r="K47" s="339"/>
      <c r="L47" s="340"/>
      <c r="M47" s="90"/>
      <c r="N47" s="25"/>
      <c r="O47" s="25"/>
    </row>
    <row r="48" spans="1:16" x14ac:dyDescent="0.15">
      <c r="A48" s="40"/>
      <c r="B48" s="87">
        <v>9</v>
      </c>
      <c r="C48" s="398"/>
      <c r="D48" s="399"/>
      <c r="E48" s="400"/>
      <c r="F48" s="401"/>
      <c r="G48" s="414"/>
      <c r="H48" s="415"/>
      <c r="I48" s="416"/>
      <c r="J48" s="339">
        <f t="shared" si="0"/>
        <v>0</v>
      </c>
      <c r="K48" s="339"/>
      <c r="L48" s="340"/>
      <c r="M48" s="25"/>
      <c r="N48" s="25"/>
      <c r="O48" s="25"/>
    </row>
    <row r="49" spans="1:15" ht="14.25" thickBot="1" x14ac:dyDescent="0.2">
      <c r="A49" s="40"/>
      <c r="B49" s="91">
        <v>10</v>
      </c>
      <c r="C49" s="398"/>
      <c r="D49" s="399"/>
      <c r="E49" s="400"/>
      <c r="F49" s="401"/>
      <c r="G49" s="417"/>
      <c r="H49" s="418"/>
      <c r="I49" s="419"/>
      <c r="J49" s="351">
        <f>E49*G49</f>
        <v>0</v>
      </c>
      <c r="K49" s="352"/>
      <c r="L49" s="353"/>
      <c r="M49" s="25"/>
      <c r="N49" s="25"/>
      <c r="O49" s="25"/>
    </row>
    <row r="50" spans="1:15" ht="14.25" thickTop="1" x14ac:dyDescent="0.15">
      <c r="A50" s="40"/>
      <c r="B50" s="358" t="s">
        <v>12</v>
      </c>
      <c r="C50" s="359"/>
      <c r="D50" s="359"/>
      <c r="E50" s="359"/>
      <c r="F50" s="359"/>
      <c r="G50" s="359"/>
      <c r="H50" s="359"/>
      <c r="I50" s="360"/>
      <c r="J50" s="361">
        <f>SUM(J40:L49)</f>
        <v>415</v>
      </c>
      <c r="K50" s="361"/>
      <c r="L50" s="362"/>
      <c r="M50" s="25"/>
      <c r="N50" s="25"/>
      <c r="O50" s="25"/>
    </row>
    <row r="51" spans="1:15" ht="12" customHeight="1" x14ac:dyDescent="0.15">
      <c r="A51" s="40"/>
      <c r="B51" s="363" t="s">
        <v>58</v>
      </c>
      <c r="C51" s="364"/>
      <c r="D51" s="365"/>
      <c r="E51" s="404">
        <v>160</v>
      </c>
      <c r="F51" s="405"/>
      <c r="G51" s="408" t="s">
        <v>109</v>
      </c>
      <c r="H51" s="409"/>
      <c r="I51" s="410"/>
      <c r="J51" s="375">
        <f>ROUND(J50/E51,1)</f>
        <v>2.6</v>
      </c>
      <c r="K51" s="376"/>
      <c r="L51" s="377"/>
      <c r="M51" s="25"/>
      <c r="N51" s="25"/>
      <c r="O51" s="25"/>
    </row>
    <row r="52" spans="1:15" ht="12" customHeight="1" thickBot="1" x14ac:dyDescent="0.2">
      <c r="A52" s="40"/>
      <c r="B52" s="366"/>
      <c r="C52" s="367"/>
      <c r="D52" s="368"/>
      <c r="E52" s="406"/>
      <c r="F52" s="407"/>
      <c r="G52" s="411"/>
      <c r="H52" s="412"/>
      <c r="I52" s="413"/>
      <c r="J52" s="378"/>
      <c r="K52" s="379"/>
      <c r="L52" s="380"/>
      <c r="M52" s="25"/>
      <c r="N52" s="25"/>
      <c r="O52" s="92"/>
    </row>
    <row r="53" spans="1:15" ht="12" customHeight="1" x14ac:dyDescent="0.15">
      <c r="A53" s="40"/>
      <c r="B53" s="50"/>
      <c r="C53" s="50"/>
      <c r="D53" s="50"/>
      <c r="E53" s="93" t="s">
        <v>59</v>
      </c>
      <c r="F53" s="50"/>
      <c r="G53" s="50"/>
      <c r="H53" s="50"/>
      <c r="I53" s="50"/>
      <c r="J53" s="94"/>
      <c r="K53" s="94"/>
      <c r="L53" s="94"/>
      <c r="M53" s="25"/>
      <c r="N53" s="25"/>
      <c r="O53" s="25"/>
    </row>
    <row r="54" spans="1:15" x14ac:dyDescent="0.15">
      <c r="A54" s="40"/>
      <c r="B54" s="50"/>
      <c r="C54" s="50"/>
      <c r="D54" s="95" t="s">
        <v>60</v>
      </c>
      <c r="E54" s="50"/>
      <c r="F54" s="50"/>
      <c r="G54" s="50"/>
      <c r="H54" s="50"/>
      <c r="I54" s="50"/>
      <c r="J54" s="94"/>
      <c r="K54" s="94"/>
      <c r="L54" s="94"/>
      <c r="M54" s="25"/>
      <c r="N54" s="25"/>
      <c r="O54" s="25"/>
    </row>
    <row r="55" spans="1:15" x14ac:dyDescent="0.15">
      <c r="A55" s="40"/>
      <c r="B55" s="50"/>
      <c r="C55" s="50"/>
      <c r="D55" s="50"/>
      <c r="E55" s="50"/>
      <c r="F55" s="50"/>
      <c r="G55" s="50"/>
      <c r="H55" s="50"/>
      <c r="I55" s="50"/>
      <c r="J55" s="94"/>
      <c r="K55" s="94"/>
      <c r="L55" s="94"/>
      <c r="M55" s="25"/>
      <c r="N55" s="25"/>
      <c r="O55" s="25"/>
    </row>
    <row r="56" spans="1:15" x14ac:dyDescent="0.15">
      <c r="B56" s="4"/>
      <c r="C56" s="4"/>
      <c r="D56" s="4"/>
      <c r="E56" s="4"/>
      <c r="F56" s="4"/>
      <c r="G56" s="4"/>
      <c r="H56" s="4"/>
      <c r="I56" s="4"/>
      <c r="J56" s="4"/>
      <c r="K56" s="4"/>
      <c r="L56" s="4"/>
      <c r="M56" s="4"/>
      <c r="N56" s="4"/>
      <c r="O56" s="4"/>
    </row>
    <row r="57" spans="1:15" x14ac:dyDescent="0.15">
      <c r="D57" s="403"/>
      <c r="E57" s="403"/>
      <c r="F57" s="403"/>
      <c r="G57" s="403"/>
      <c r="H57" s="403"/>
      <c r="I57" s="403"/>
      <c r="J57" s="403"/>
      <c r="K57" s="403"/>
    </row>
    <row r="58" spans="1:15" x14ac:dyDescent="0.15">
      <c r="C58" s="16"/>
      <c r="D58" s="403"/>
      <c r="E58" s="403"/>
      <c r="F58" s="403"/>
      <c r="G58" s="403"/>
      <c r="H58" s="403"/>
      <c r="I58" s="403"/>
      <c r="J58" s="403"/>
      <c r="K58" s="403"/>
    </row>
    <row r="59" spans="1:15" x14ac:dyDescent="0.15">
      <c r="C59" s="16"/>
    </row>
    <row r="60" spans="1:15" x14ac:dyDescent="0.15">
      <c r="C60" s="16"/>
    </row>
    <row r="61" spans="1:15" x14ac:dyDescent="0.15">
      <c r="C61" s="16"/>
    </row>
    <row r="62" spans="1:15" x14ac:dyDescent="0.15">
      <c r="C62" s="16"/>
    </row>
    <row r="64" spans="1:15" x14ac:dyDescent="0.15">
      <c r="C64" s="16"/>
    </row>
    <row r="65" spans="3:3" x14ac:dyDescent="0.15">
      <c r="C65" s="16"/>
    </row>
    <row r="66" spans="3:3" x14ac:dyDescent="0.15">
      <c r="C66" s="16"/>
    </row>
    <row r="68" spans="3:3" x14ac:dyDescent="0.15">
      <c r="C68" s="16"/>
    </row>
  </sheetData>
  <sheetProtection selectLockedCells="1" selectUnlockedCells="1"/>
  <dataConsolidate/>
  <mergeCells count="131">
    <mergeCell ref="C48:D48"/>
    <mergeCell ref="E48:F48"/>
    <mergeCell ref="G48:I48"/>
    <mergeCell ref="J48:L48"/>
    <mergeCell ref="C49:D49"/>
    <mergeCell ref="E49:F49"/>
    <mergeCell ref="G49:I49"/>
    <mergeCell ref="J49:L49"/>
    <mergeCell ref="C46:D46"/>
    <mergeCell ref="E46:F46"/>
    <mergeCell ref="G46:I46"/>
    <mergeCell ref="J46:L46"/>
    <mergeCell ref="C47:D47"/>
    <mergeCell ref="E47:F47"/>
    <mergeCell ref="G47:I47"/>
    <mergeCell ref="J47:L47"/>
    <mergeCell ref="D57:G57"/>
    <mergeCell ref="H57:K57"/>
    <mergeCell ref="D58:G58"/>
    <mergeCell ref="H58:K58"/>
    <mergeCell ref="B50:I50"/>
    <mergeCell ref="J50:L50"/>
    <mergeCell ref="B51:D52"/>
    <mergeCell ref="E51:F52"/>
    <mergeCell ref="G51:I52"/>
    <mergeCell ref="J51:L52"/>
    <mergeCell ref="C44:D44"/>
    <mergeCell ref="E44:F44"/>
    <mergeCell ref="G44:I44"/>
    <mergeCell ref="J44:L44"/>
    <mergeCell ref="C45:D45"/>
    <mergeCell ref="E45:F45"/>
    <mergeCell ref="G45:I45"/>
    <mergeCell ref="J45:L45"/>
    <mergeCell ref="C42:D42"/>
    <mergeCell ref="E42:F42"/>
    <mergeCell ref="G42:I42"/>
    <mergeCell ref="J42:L42"/>
    <mergeCell ref="C43:D43"/>
    <mergeCell ref="E43:F43"/>
    <mergeCell ref="G43:I43"/>
    <mergeCell ref="J43:L43"/>
    <mergeCell ref="C40:D40"/>
    <mergeCell ref="E40:F40"/>
    <mergeCell ref="G40:I40"/>
    <mergeCell ref="J40:L40"/>
    <mergeCell ref="C41:D41"/>
    <mergeCell ref="E41:F41"/>
    <mergeCell ref="G41:I41"/>
    <mergeCell ref="J41:L41"/>
    <mergeCell ref="B36:C36"/>
    <mergeCell ref="E36:L36"/>
    <mergeCell ref="M36:N36"/>
    <mergeCell ref="B38:L38"/>
    <mergeCell ref="C39:D39"/>
    <mergeCell ref="E39:F39"/>
    <mergeCell ref="G39:I39"/>
    <mergeCell ref="J39:L39"/>
    <mergeCell ref="B34:C34"/>
    <mergeCell ref="E34:L34"/>
    <mergeCell ref="M34:N34"/>
    <mergeCell ref="B35:C35"/>
    <mergeCell ref="E35:L35"/>
    <mergeCell ref="M35:N35"/>
    <mergeCell ref="B30:O30"/>
    <mergeCell ref="B32:L32"/>
    <mergeCell ref="M32:N32"/>
    <mergeCell ref="B33:C33"/>
    <mergeCell ref="E33:L33"/>
    <mergeCell ref="M33:N33"/>
    <mergeCell ref="I26:J26"/>
    <mergeCell ref="C27:D27"/>
    <mergeCell ref="E27:H27"/>
    <mergeCell ref="I27:J27"/>
    <mergeCell ref="B28:D29"/>
    <mergeCell ref="E28:J29"/>
    <mergeCell ref="K18:O29"/>
    <mergeCell ref="G19:H19"/>
    <mergeCell ref="I19:J19"/>
    <mergeCell ref="G20:H20"/>
    <mergeCell ref="I20:J20"/>
    <mergeCell ref="B21:D21"/>
    <mergeCell ref="G21:H21"/>
    <mergeCell ref="B15:B20"/>
    <mergeCell ref="G15:H15"/>
    <mergeCell ref="I15:J15"/>
    <mergeCell ref="G16:H16"/>
    <mergeCell ref="I16:J16"/>
    <mergeCell ref="E23:F23"/>
    <mergeCell ref="G23:H23"/>
    <mergeCell ref="B24:B27"/>
    <mergeCell ref="E24:H24"/>
    <mergeCell ref="I24:J24"/>
    <mergeCell ref="C25:D25"/>
    <mergeCell ref="E25:H25"/>
    <mergeCell ref="I25:J25"/>
    <mergeCell ref="C26:D26"/>
    <mergeCell ref="E26:H26"/>
    <mergeCell ref="I21:J23"/>
    <mergeCell ref="E22:F22"/>
    <mergeCell ref="G22:H22"/>
    <mergeCell ref="G17:H17"/>
    <mergeCell ref="I17:J17"/>
    <mergeCell ref="G18:H18"/>
    <mergeCell ref="I18:J18"/>
    <mergeCell ref="B10:C10"/>
    <mergeCell ref="D10:E10"/>
    <mergeCell ref="F10:H10"/>
    <mergeCell ref="I10:K10"/>
    <mergeCell ref="B12:J12"/>
    <mergeCell ref="B13:D14"/>
    <mergeCell ref="E13:F13"/>
    <mergeCell ref="G13:H14"/>
    <mergeCell ref="I13:J14"/>
    <mergeCell ref="A1:M1"/>
    <mergeCell ref="B3:M3"/>
    <mergeCell ref="B8:C9"/>
    <mergeCell ref="D8:E8"/>
    <mergeCell ref="F8:H8"/>
    <mergeCell ref="I8:K8"/>
    <mergeCell ref="D9:E9"/>
    <mergeCell ref="F9:H9"/>
    <mergeCell ref="I9:K9"/>
    <mergeCell ref="M4:O4"/>
    <mergeCell ref="D5:F5"/>
    <mergeCell ref="G5:I5"/>
    <mergeCell ref="J5:N5"/>
    <mergeCell ref="D6:F6"/>
    <mergeCell ref="G6:I6"/>
    <mergeCell ref="J6:N6"/>
    <mergeCell ref="N1:O1"/>
  </mergeCells>
  <phoneticPr fontId="2"/>
  <dataValidations count="6">
    <dataValidation type="list" allowBlank="1" showInputMessage="1" showErrorMessage="1" sqref="J5 O5">
      <formula1>"新設,既存施設"</formula1>
    </dataValidation>
    <dataValidation type="list" allowBlank="1" showInputMessage="1" showErrorMessage="1" sqref="E27">
      <formula1>"専任化,専任ではない"</formula1>
    </dataValidation>
    <dataValidation type="list" allowBlank="1" showInputMessage="1" showErrorMessage="1" sqref="E26 I10:K10">
      <formula1>"受け入れる,受け入れない"</formula1>
    </dataValidation>
    <dataValidation type="list" allowBlank="1" showInputMessage="1" showErrorMessage="1" sqref="D10:D11">
      <formula1>"専任,専任ではない"</formula1>
    </dataValidation>
    <dataValidation type="list" allowBlank="1" showInputMessage="1" showErrorMessage="1" sqref="C6:D7">
      <formula1>"幼保連携型認定こども園,幼稚園型認定こども園,保育所型認定こども園,地方裁量型認定こども園"</formula1>
    </dataValidation>
    <dataValidation imeMode="disabled" allowBlank="1" showInputMessage="1" showErrorMessage="1" sqref="L13"/>
  </dataValidations>
  <pageMargins left="0.67" right="0.2" top="0.63" bottom="0.19685039370078741" header="0.2" footer="0.19685039370078741"/>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BreakPreview" zoomScaleNormal="100" zoomScaleSheetLayoutView="100" workbookViewId="0">
      <selection activeCell="B23" sqref="B23:D23"/>
    </sheetView>
  </sheetViews>
  <sheetFormatPr defaultRowHeight="13.5" x14ac:dyDescent="0.15"/>
  <cols>
    <col min="1" max="1" width="1.125" style="118" customWidth="1"/>
    <col min="2" max="2" width="12.75" style="118" customWidth="1"/>
    <col min="3" max="3" width="9.125" style="118" customWidth="1"/>
    <col min="4" max="6" width="9.25" style="118" customWidth="1"/>
    <col min="7" max="7" width="13.25" style="118" customWidth="1"/>
    <col min="8" max="10" width="12.125" style="118" customWidth="1"/>
    <col min="11" max="11" width="1.75" style="118" customWidth="1"/>
    <col min="12" max="16384" width="9" style="118"/>
  </cols>
  <sheetData>
    <row r="1" spans="1:13" s="40" customFormat="1" ht="18" customHeight="1" x14ac:dyDescent="0.15">
      <c r="A1" s="205" t="s">
        <v>115</v>
      </c>
      <c r="B1" s="205"/>
      <c r="C1" s="205"/>
      <c r="D1" s="205"/>
      <c r="E1" s="205"/>
      <c r="F1" s="205"/>
      <c r="G1" s="205"/>
      <c r="H1" s="205"/>
      <c r="I1" s="388"/>
      <c r="J1" s="388"/>
      <c r="K1" s="143"/>
    </row>
    <row r="2" spans="1:13" s="40" customFormat="1" ht="15" customHeight="1" thickBot="1" x14ac:dyDescent="0.2">
      <c r="A2" s="140"/>
      <c r="B2" s="175"/>
      <c r="C2" s="175"/>
      <c r="D2" s="178"/>
      <c r="E2" s="178"/>
      <c r="F2" s="175"/>
      <c r="G2" s="175"/>
      <c r="H2" s="175"/>
      <c r="I2" s="493" t="s">
        <v>0</v>
      </c>
      <c r="J2" s="493"/>
      <c r="K2" s="144"/>
      <c r="L2" s="145"/>
      <c r="M2" s="42"/>
    </row>
    <row r="3" spans="1:13" ht="24" customHeight="1" x14ac:dyDescent="0.15">
      <c r="B3" s="141" t="s">
        <v>1</v>
      </c>
      <c r="C3" s="494"/>
      <c r="D3" s="495"/>
      <c r="E3" s="495"/>
      <c r="F3" s="495"/>
      <c r="G3" s="496" t="s">
        <v>3</v>
      </c>
      <c r="H3" s="497"/>
      <c r="I3" s="498"/>
      <c r="J3" s="499"/>
      <c r="K3" s="146"/>
      <c r="L3" s="119"/>
      <c r="M3" s="119"/>
    </row>
    <row r="4" spans="1:13" ht="24" customHeight="1" thickBot="1" x14ac:dyDescent="0.2">
      <c r="B4" s="142" t="s">
        <v>5</v>
      </c>
      <c r="C4" s="439"/>
      <c r="D4" s="440"/>
      <c r="E4" s="440"/>
      <c r="F4" s="440"/>
      <c r="G4" s="441" t="s">
        <v>7</v>
      </c>
      <c r="H4" s="442"/>
      <c r="I4" s="443"/>
      <c r="J4" s="444"/>
      <c r="K4" s="146"/>
      <c r="L4" s="130"/>
      <c r="M4" s="119"/>
    </row>
    <row r="5" spans="1:13" ht="24" customHeight="1" x14ac:dyDescent="0.15">
      <c r="B5" s="147"/>
      <c r="C5" s="148"/>
      <c r="D5" s="148"/>
      <c r="E5" s="148"/>
      <c r="F5" s="148"/>
      <c r="G5" s="148"/>
      <c r="H5" s="148"/>
      <c r="I5" s="149"/>
      <c r="J5" s="149"/>
      <c r="K5" s="146"/>
      <c r="L5" s="130"/>
      <c r="M5" s="119"/>
    </row>
    <row r="6" spans="1:13" ht="12.75" customHeight="1" thickBot="1" x14ac:dyDescent="0.2">
      <c r="B6" s="445" t="s">
        <v>106</v>
      </c>
      <c r="C6" s="445"/>
      <c r="D6" s="445"/>
      <c r="E6" s="445"/>
      <c r="F6" s="445"/>
      <c r="G6" s="445"/>
      <c r="H6" s="445"/>
      <c r="I6" s="445"/>
      <c r="J6" s="445"/>
      <c r="L6" s="119"/>
      <c r="M6" s="119"/>
    </row>
    <row r="7" spans="1:13" ht="13.5" customHeight="1" x14ac:dyDescent="0.15">
      <c r="B7" s="446" t="s">
        <v>19</v>
      </c>
      <c r="C7" s="426" t="s">
        <v>61</v>
      </c>
      <c r="D7" s="426"/>
      <c r="E7" s="426"/>
      <c r="F7" s="426"/>
      <c r="G7" s="426"/>
      <c r="H7" s="436"/>
      <c r="I7" s="150" t="s">
        <v>62</v>
      </c>
      <c r="J7" s="151" t="s">
        <v>12</v>
      </c>
      <c r="L7" s="119"/>
      <c r="M7" s="119"/>
    </row>
    <row r="8" spans="1:13" ht="51" customHeight="1" x14ac:dyDescent="0.15">
      <c r="B8" s="447"/>
      <c r="C8" s="194" t="s">
        <v>116</v>
      </c>
      <c r="D8" s="194" t="s">
        <v>117</v>
      </c>
      <c r="E8" s="454" t="s">
        <v>110</v>
      </c>
      <c r="F8" s="455"/>
      <c r="G8" s="449" t="s">
        <v>12</v>
      </c>
      <c r="H8" s="449"/>
      <c r="I8" s="450">
        <f>SUM('No.１　職員配置状況 '!E17:F20)</f>
        <v>0</v>
      </c>
      <c r="J8" s="452">
        <f>'No.１　職員配置状況 '!E23</f>
        <v>0</v>
      </c>
      <c r="L8" s="119"/>
      <c r="M8" s="119"/>
    </row>
    <row r="9" spans="1:13" ht="29.25" customHeight="1" thickBot="1" x14ac:dyDescent="0.2">
      <c r="B9" s="448"/>
      <c r="C9" s="182"/>
      <c r="D9" s="182"/>
      <c r="E9" s="456"/>
      <c r="F9" s="457"/>
      <c r="G9" s="176">
        <f>C9+F9+D9+E9</f>
        <v>0</v>
      </c>
      <c r="H9" s="152" t="str">
        <f>IF(G9=('No.１　職員配置状況 '!F15+'No.１　職員配置状況 '!F16),"OK","園児数の誤り")</f>
        <v>OK</v>
      </c>
      <c r="I9" s="451"/>
      <c r="J9" s="453"/>
      <c r="L9" s="119"/>
      <c r="M9" s="119"/>
    </row>
    <row r="10" spans="1:13" ht="83.25" customHeight="1" thickBot="1" x14ac:dyDescent="0.2">
      <c r="B10" s="458" t="s">
        <v>111</v>
      </c>
      <c r="C10" s="459"/>
      <c r="D10" s="459"/>
      <c r="E10" s="459"/>
      <c r="F10" s="459"/>
      <c r="G10" s="459"/>
      <c r="H10" s="459"/>
      <c r="I10" s="459"/>
      <c r="J10" s="460"/>
      <c r="L10" s="119"/>
      <c r="M10" s="119"/>
    </row>
    <row r="11" spans="1:13" ht="13.5" customHeight="1" x14ac:dyDescent="0.15">
      <c r="B11" s="461" t="s">
        <v>63</v>
      </c>
      <c r="C11" s="483" t="s">
        <v>118</v>
      </c>
      <c r="D11" s="484"/>
      <c r="E11" s="485" t="s">
        <v>119</v>
      </c>
      <c r="F11" s="486"/>
      <c r="G11" s="464" t="s">
        <v>65</v>
      </c>
      <c r="H11" s="464"/>
      <c r="I11" s="464"/>
      <c r="J11" s="465"/>
      <c r="L11" s="119"/>
      <c r="M11" s="119"/>
    </row>
    <row r="12" spans="1:13" ht="24" customHeight="1" x14ac:dyDescent="0.15">
      <c r="B12" s="462"/>
      <c r="C12" s="489"/>
      <c r="D12" s="490"/>
      <c r="E12" s="487">
        <f>G13+H13+I13+J13</f>
        <v>0</v>
      </c>
      <c r="F12" s="488"/>
      <c r="G12" s="120" t="s">
        <v>66</v>
      </c>
      <c r="H12" s="120" t="s">
        <v>67</v>
      </c>
      <c r="I12" s="120" t="s">
        <v>68</v>
      </c>
      <c r="J12" s="121" t="s">
        <v>69</v>
      </c>
    </row>
    <row r="13" spans="1:13" ht="15" customHeight="1" x14ac:dyDescent="0.15">
      <c r="B13" s="462"/>
      <c r="C13" s="466" t="s">
        <v>112</v>
      </c>
      <c r="D13" s="466"/>
      <c r="E13" s="466"/>
      <c r="F13" s="467"/>
      <c r="G13" s="468"/>
      <c r="H13" s="470"/>
      <c r="I13" s="470"/>
      <c r="J13" s="474"/>
    </row>
    <row r="14" spans="1:13" ht="15.75" customHeight="1" x14ac:dyDescent="0.15">
      <c r="B14" s="462"/>
      <c r="C14" s="491" t="s">
        <v>120</v>
      </c>
      <c r="D14" s="492"/>
      <c r="E14" s="420" t="s">
        <v>121</v>
      </c>
      <c r="F14" s="421"/>
      <c r="G14" s="469"/>
      <c r="H14" s="471"/>
      <c r="I14" s="472"/>
      <c r="J14" s="475"/>
    </row>
    <row r="15" spans="1:13" ht="24" customHeight="1" thickBot="1" x14ac:dyDescent="0.2">
      <c r="B15" s="463"/>
      <c r="C15" s="479">
        <f>C12-E12+E15</f>
        <v>0</v>
      </c>
      <c r="D15" s="480"/>
      <c r="E15" s="481"/>
      <c r="F15" s="482"/>
      <c r="G15" s="477">
        <f>G13+H13</f>
        <v>0</v>
      </c>
      <c r="H15" s="478"/>
      <c r="I15" s="473"/>
      <c r="J15" s="476"/>
    </row>
    <row r="16" spans="1:13" ht="13.5" customHeight="1" x14ac:dyDescent="0.15">
      <c r="B16" s="433" t="s">
        <v>122</v>
      </c>
      <c r="C16" s="425" t="s">
        <v>72</v>
      </c>
      <c r="D16" s="426"/>
      <c r="E16" s="426"/>
      <c r="F16" s="436"/>
      <c r="G16" s="500" t="s">
        <v>65</v>
      </c>
      <c r="H16" s="501"/>
      <c r="I16" s="501"/>
      <c r="J16" s="502"/>
    </row>
    <row r="17" spans="2:11" ht="12.75" customHeight="1" x14ac:dyDescent="0.15">
      <c r="B17" s="434"/>
      <c r="C17" s="503">
        <f>G18+I18+J18</f>
        <v>0</v>
      </c>
      <c r="D17" s="504"/>
      <c r="E17" s="504"/>
      <c r="F17" s="505"/>
      <c r="G17" s="509" t="s">
        <v>73</v>
      </c>
      <c r="H17" s="438"/>
      <c r="I17" s="120" t="s">
        <v>74</v>
      </c>
      <c r="J17" s="121" t="s">
        <v>75</v>
      </c>
    </row>
    <row r="18" spans="2:11" ht="24" customHeight="1" thickBot="1" x14ac:dyDescent="0.2">
      <c r="B18" s="435"/>
      <c r="C18" s="506"/>
      <c r="D18" s="507"/>
      <c r="E18" s="507"/>
      <c r="F18" s="508"/>
      <c r="G18" s="510"/>
      <c r="H18" s="511"/>
      <c r="I18" s="29"/>
      <c r="J18" s="30"/>
    </row>
    <row r="19" spans="2:11" ht="14.25" customHeight="1" x14ac:dyDescent="0.15">
      <c r="B19" s="119"/>
    </row>
    <row r="20" spans="2:11" ht="12.75" customHeight="1" thickBot="1" x14ac:dyDescent="0.2">
      <c r="B20" s="512" t="s">
        <v>76</v>
      </c>
      <c r="C20" s="512"/>
      <c r="D20" s="512"/>
      <c r="E20" s="512"/>
      <c r="F20" s="512"/>
      <c r="G20" s="512"/>
      <c r="H20" s="512"/>
      <c r="I20" s="512"/>
      <c r="J20" s="512"/>
    </row>
    <row r="21" spans="2:11" ht="18" customHeight="1" thickBot="1" x14ac:dyDescent="0.2">
      <c r="B21" s="422" t="s">
        <v>99</v>
      </c>
      <c r="C21" s="423"/>
      <c r="D21" s="424"/>
      <c r="E21" s="422" t="s">
        <v>78</v>
      </c>
      <c r="F21" s="437"/>
      <c r="G21" s="437"/>
      <c r="H21" s="437"/>
      <c r="I21" s="437"/>
      <c r="J21" s="424"/>
    </row>
    <row r="22" spans="2:11" s="156" customFormat="1" ht="27.75" customHeight="1" x14ac:dyDescent="0.15">
      <c r="B22" s="425" t="s">
        <v>71</v>
      </c>
      <c r="C22" s="426"/>
      <c r="D22" s="427"/>
      <c r="E22" s="425" t="s">
        <v>64</v>
      </c>
      <c r="F22" s="436"/>
      <c r="G22" s="154" t="s">
        <v>79</v>
      </c>
      <c r="H22" s="111" t="s">
        <v>113</v>
      </c>
      <c r="I22" s="195" t="s">
        <v>123</v>
      </c>
      <c r="J22" s="196" t="s">
        <v>124</v>
      </c>
      <c r="K22" s="155"/>
    </row>
    <row r="23" spans="2:11" ht="24" customHeight="1" thickBot="1" x14ac:dyDescent="0.2">
      <c r="B23" s="428">
        <f>IF('No.１　職員配置状況 '!G21&gt;1,('No.１　職員配置状況 '!G21-2)*100+320,180)</f>
        <v>180</v>
      </c>
      <c r="C23" s="429"/>
      <c r="D23" s="430"/>
      <c r="E23" s="428">
        <f>G23+H23+I23+J23</f>
        <v>0</v>
      </c>
      <c r="F23" s="438"/>
      <c r="G23" s="153">
        <f>SUM('No.１　職員配置状況 '!E18:F20)*1.98</f>
        <v>0</v>
      </c>
      <c r="H23" s="153">
        <f>'No.１　職員配置状況 '!F17*1.98</f>
        <v>0</v>
      </c>
      <c r="I23" s="153">
        <f>E9*3.3</f>
        <v>0</v>
      </c>
      <c r="J23" s="157">
        <f>C9*1.65+D9*3.3</f>
        <v>0</v>
      </c>
      <c r="K23" s="119"/>
    </row>
    <row r="24" spans="2:11" ht="13.5" customHeight="1" x14ac:dyDescent="0.15">
      <c r="B24" s="431" t="s">
        <v>80</v>
      </c>
      <c r="C24" s="432"/>
      <c r="D24" s="430"/>
      <c r="E24" s="431" t="s">
        <v>80</v>
      </c>
      <c r="F24" s="521"/>
      <c r="G24" s="515" t="s">
        <v>81</v>
      </c>
      <c r="H24" s="517" t="str">
        <f>IF((C12-E15-I13-J13)&gt;=H23,"ＯＫ","面積不足")</f>
        <v>ＯＫ</v>
      </c>
      <c r="I24" s="517" t="str">
        <f>IF(I13&gt;=I23,"ＯＫ","面積不足")</f>
        <v>ＯＫ</v>
      </c>
      <c r="J24" s="519" t="str">
        <f>IF(J13&gt;=J23,"ＯＫ","面積不足")</f>
        <v>ＯＫ</v>
      </c>
      <c r="K24" s="119"/>
    </row>
    <row r="25" spans="2:11" ht="24" customHeight="1" thickBot="1" x14ac:dyDescent="0.2">
      <c r="B25" s="522">
        <f>IF('No.１　職員配置状況 '!G21&gt;2,('No.１　職員配置状況 '!G21-3)*80+400,('No.１　職員配置状況 '!G21-1)*30+330)</f>
        <v>300</v>
      </c>
      <c r="C25" s="524"/>
      <c r="D25" s="525"/>
      <c r="E25" s="522">
        <f>(SUM('No.１　職員配置状況 '!E18:F20)+'No.１　職員配置状況 '!F17)*3.3</f>
        <v>0</v>
      </c>
      <c r="F25" s="523"/>
      <c r="G25" s="516"/>
      <c r="H25" s="518"/>
      <c r="I25" s="518"/>
      <c r="J25" s="520"/>
    </row>
    <row r="26" spans="2:11" s="25" customFormat="1" ht="18" customHeight="1" x14ac:dyDescent="0.15">
      <c r="B26" s="24"/>
      <c r="K26" s="26"/>
    </row>
    <row r="27" spans="2:11" ht="12.75" customHeight="1" thickBot="1" x14ac:dyDescent="0.2">
      <c r="B27" s="158"/>
      <c r="C27" s="158"/>
      <c r="D27" s="158"/>
      <c r="E27" s="158"/>
      <c r="F27" s="159"/>
      <c r="G27" s="160"/>
      <c r="H27" s="158"/>
      <c r="I27" s="158"/>
      <c r="J27" s="158"/>
    </row>
    <row r="28" spans="2:11" ht="12.75" customHeight="1" thickBot="1" x14ac:dyDescent="0.2">
      <c r="B28" s="512" t="s">
        <v>82</v>
      </c>
      <c r="C28" s="512"/>
      <c r="D28" s="512"/>
      <c r="E28" s="512"/>
      <c r="F28" s="512"/>
      <c r="G28" s="512"/>
      <c r="H28" s="512"/>
      <c r="I28" s="513" t="s">
        <v>41</v>
      </c>
      <c r="J28" s="514"/>
    </row>
    <row r="29" spans="2:11" s="127" customFormat="1" ht="27.75" customHeight="1" x14ac:dyDescent="0.15">
      <c r="B29" s="161" t="s">
        <v>83</v>
      </c>
      <c r="C29" s="526" t="s">
        <v>84</v>
      </c>
      <c r="D29" s="527"/>
      <c r="E29" s="527"/>
      <c r="F29" s="527"/>
      <c r="G29" s="528"/>
      <c r="H29" s="162">
        <f>B23</f>
        <v>180</v>
      </c>
      <c r="I29" s="529" t="str">
        <f>IF(H33&lt;=C12,"OK","面積不足")</f>
        <v>面積不足</v>
      </c>
      <c r="J29" s="163" t="s">
        <v>85</v>
      </c>
    </row>
    <row r="30" spans="2:11" s="127" customFormat="1" ht="20.25" customHeight="1" x14ac:dyDescent="0.15">
      <c r="B30" s="532" t="s">
        <v>86</v>
      </c>
      <c r="C30" s="534" t="s">
        <v>87</v>
      </c>
      <c r="D30" s="535"/>
      <c r="E30" s="535"/>
      <c r="F30" s="535"/>
      <c r="G30" s="536"/>
      <c r="H30" s="164">
        <f>H23</f>
        <v>0</v>
      </c>
      <c r="I30" s="530"/>
      <c r="J30" s="177" t="s">
        <v>77</v>
      </c>
    </row>
    <row r="31" spans="2:11" s="127" customFormat="1" ht="20.25" customHeight="1" x14ac:dyDescent="0.15">
      <c r="B31" s="533"/>
      <c r="C31" s="537" t="s">
        <v>88</v>
      </c>
      <c r="D31" s="538"/>
      <c r="E31" s="538"/>
      <c r="F31" s="538"/>
      <c r="G31" s="539"/>
      <c r="H31" s="165">
        <f>I23</f>
        <v>0</v>
      </c>
      <c r="I31" s="530"/>
      <c r="J31" s="166" t="str">
        <f>IF(C15&gt;=H29,"ＯＫ","面積不足")</f>
        <v>面積不足</v>
      </c>
    </row>
    <row r="32" spans="2:11" s="127" customFormat="1" ht="20.25" customHeight="1" x14ac:dyDescent="0.15">
      <c r="B32" s="533"/>
      <c r="C32" s="540" t="s">
        <v>89</v>
      </c>
      <c r="D32" s="541"/>
      <c r="E32" s="541"/>
      <c r="F32" s="541"/>
      <c r="G32" s="542"/>
      <c r="H32" s="167">
        <f>J23</f>
        <v>0</v>
      </c>
      <c r="I32" s="530"/>
      <c r="J32" s="177" t="s">
        <v>90</v>
      </c>
      <c r="K32" s="168"/>
    </row>
    <row r="33" spans="2:13" s="127" customFormat="1" ht="20.25" customHeight="1" thickBot="1" x14ac:dyDescent="0.2">
      <c r="B33" s="543" t="s">
        <v>91</v>
      </c>
      <c r="C33" s="544"/>
      <c r="D33" s="544"/>
      <c r="E33" s="544"/>
      <c r="F33" s="544"/>
      <c r="G33" s="544"/>
      <c r="H33" s="128">
        <f>SUM(H29:H32)</f>
        <v>180</v>
      </c>
      <c r="I33" s="531"/>
      <c r="J33" s="129" t="str">
        <f>IF(E15&gt;=G23,"ＯＫ","面積不足")</f>
        <v>ＯＫ</v>
      </c>
      <c r="K33" s="169"/>
      <c r="M33" s="168"/>
    </row>
    <row r="34" spans="2:13" ht="15.75" customHeight="1" thickBot="1" x14ac:dyDescent="0.2">
      <c r="B34" s="119"/>
      <c r="J34" s="156"/>
    </row>
    <row r="35" spans="2:13" ht="12.75" customHeight="1" thickBot="1" x14ac:dyDescent="0.2">
      <c r="B35" s="512" t="s">
        <v>92</v>
      </c>
      <c r="C35" s="512"/>
      <c r="D35" s="512"/>
      <c r="E35" s="512"/>
      <c r="F35" s="512"/>
      <c r="G35" s="512"/>
      <c r="H35" s="512"/>
      <c r="I35" s="513" t="s">
        <v>41</v>
      </c>
      <c r="J35" s="545"/>
    </row>
    <row r="36" spans="2:13" s="127" customFormat="1" ht="20.25" customHeight="1" x14ac:dyDescent="0.15">
      <c r="B36" s="170" t="s">
        <v>93</v>
      </c>
      <c r="C36" s="171" t="s">
        <v>94</v>
      </c>
      <c r="D36" s="171"/>
      <c r="E36" s="171"/>
      <c r="F36" s="171"/>
      <c r="G36" s="172"/>
      <c r="H36" s="546">
        <f>MAX(G37,G38)</f>
        <v>300</v>
      </c>
      <c r="I36" s="549" t="str">
        <f>IF(H40&lt;=C17,"OK","面積不足")</f>
        <v>面積不足</v>
      </c>
      <c r="J36" s="163" t="s">
        <v>85</v>
      </c>
    </row>
    <row r="37" spans="2:13" s="127" customFormat="1" ht="20.25" customHeight="1" x14ac:dyDescent="0.15">
      <c r="B37" s="552" t="s">
        <v>95</v>
      </c>
      <c r="C37" s="553"/>
      <c r="D37" s="553"/>
      <c r="E37" s="553"/>
      <c r="F37" s="553"/>
      <c r="G37" s="173">
        <f>IF('No.１　職員配置状況 '!G21&gt;2,('No.１　職員配置状況 '!G21-3)*80+400,('No.１　職員配置状況 '!G21-1)*30+330)</f>
        <v>300</v>
      </c>
      <c r="H37" s="547"/>
      <c r="I37" s="550"/>
      <c r="J37" s="177" t="s">
        <v>77</v>
      </c>
    </row>
    <row r="38" spans="2:13" s="127" customFormat="1" ht="20.25" customHeight="1" x14ac:dyDescent="0.15">
      <c r="B38" s="554" t="s">
        <v>96</v>
      </c>
      <c r="C38" s="555"/>
      <c r="D38" s="555"/>
      <c r="E38" s="555"/>
      <c r="F38" s="555"/>
      <c r="G38" s="174">
        <f>SUM('No.１　職員配置状況 '!E18:F20)*3.3</f>
        <v>0</v>
      </c>
      <c r="H38" s="548"/>
      <c r="I38" s="550"/>
      <c r="J38" s="166" t="str">
        <f>IF(C12&gt;=(G37+G39),"ＯＫ","面積不足")</f>
        <v>面積不足</v>
      </c>
    </row>
    <row r="39" spans="2:13" s="127" customFormat="1" ht="20.25" customHeight="1" x14ac:dyDescent="0.15">
      <c r="B39" s="556" t="s">
        <v>97</v>
      </c>
      <c r="C39" s="557"/>
      <c r="D39" s="557"/>
      <c r="E39" s="557"/>
      <c r="F39" s="557"/>
      <c r="G39" s="124">
        <f>'No.１　職員配置状況 '!F17*3.3</f>
        <v>0</v>
      </c>
      <c r="H39" s="125">
        <f>G39</f>
        <v>0</v>
      </c>
      <c r="I39" s="550"/>
      <c r="J39" s="177" t="s">
        <v>90</v>
      </c>
    </row>
    <row r="40" spans="2:13" s="127" customFormat="1" ht="20.25" customHeight="1" thickBot="1" x14ac:dyDescent="0.2">
      <c r="B40" s="543" t="s">
        <v>98</v>
      </c>
      <c r="C40" s="544"/>
      <c r="D40" s="544"/>
      <c r="E40" s="544"/>
      <c r="F40" s="544"/>
      <c r="G40" s="558"/>
      <c r="H40" s="128">
        <f>H39+H36</f>
        <v>300</v>
      </c>
      <c r="I40" s="551"/>
      <c r="J40" s="129" t="str">
        <f>IF(C17&gt;=(G38+G39),"ＯＫ","面積不足")</f>
        <v>ＯＫ</v>
      </c>
    </row>
    <row r="41" spans="2:13" ht="15.75" customHeight="1" x14ac:dyDescent="0.15">
      <c r="B41" s="119"/>
      <c r="C41" s="119"/>
      <c r="D41" s="119"/>
      <c r="E41" s="119"/>
      <c r="F41" s="119"/>
      <c r="G41" s="119"/>
      <c r="H41" s="119"/>
    </row>
    <row r="42" spans="2:13" x14ac:dyDescent="0.15">
      <c r="B42" s="119"/>
    </row>
  </sheetData>
  <sheetProtection selectLockedCells="1"/>
  <mergeCells count="72">
    <mergeCell ref="B35:H35"/>
    <mergeCell ref="I35:J35"/>
    <mergeCell ref="H36:H38"/>
    <mergeCell ref="I36:I40"/>
    <mergeCell ref="B37:F37"/>
    <mergeCell ref="B38:F38"/>
    <mergeCell ref="B39:F39"/>
    <mergeCell ref="B40:G40"/>
    <mergeCell ref="C29:G29"/>
    <mergeCell ref="I29:I33"/>
    <mergeCell ref="B30:B32"/>
    <mergeCell ref="C30:G30"/>
    <mergeCell ref="C31:G31"/>
    <mergeCell ref="C32:G32"/>
    <mergeCell ref="B33:G33"/>
    <mergeCell ref="B28:H28"/>
    <mergeCell ref="I28:J28"/>
    <mergeCell ref="G24:G25"/>
    <mergeCell ref="H24:H25"/>
    <mergeCell ref="I24:I25"/>
    <mergeCell ref="J24:J25"/>
    <mergeCell ref="E24:F24"/>
    <mergeCell ref="E25:F25"/>
    <mergeCell ref="B25:D25"/>
    <mergeCell ref="I2:J2"/>
    <mergeCell ref="C3:F3"/>
    <mergeCell ref="G3:H3"/>
    <mergeCell ref="I3:J3"/>
    <mergeCell ref="A1:H1"/>
    <mergeCell ref="I1:J1"/>
    <mergeCell ref="B10:J10"/>
    <mergeCell ref="B11:B15"/>
    <mergeCell ref="G11:J11"/>
    <mergeCell ref="C13:F13"/>
    <mergeCell ref="G13:G14"/>
    <mergeCell ref="H13:H14"/>
    <mergeCell ref="I13:I15"/>
    <mergeCell ref="J13:J15"/>
    <mergeCell ref="G15:H15"/>
    <mergeCell ref="C15:D15"/>
    <mergeCell ref="E15:F15"/>
    <mergeCell ref="C11:D11"/>
    <mergeCell ref="E11:F11"/>
    <mergeCell ref="E12:F12"/>
    <mergeCell ref="C12:D12"/>
    <mergeCell ref="C14:D14"/>
    <mergeCell ref="C4:F4"/>
    <mergeCell ref="G4:H4"/>
    <mergeCell ref="I4:J4"/>
    <mergeCell ref="B6:J6"/>
    <mergeCell ref="B7:B9"/>
    <mergeCell ref="C7:H7"/>
    <mergeCell ref="G8:H8"/>
    <mergeCell ref="I8:I9"/>
    <mergeCell ref="J8:J9"/>
    <mergeCell ref="E8:F8"/>
    <mergeCell ref="E9:F9"/>
    <mergeCell ref="E14:F14"/>
    <mergeCell ref="B21:D21"/>
    <mergeCell ref="B22:D22"/>
    <mergeCell ref="B23:D23"/>
    <mergeCell ref="B24:D24"/>
    <mergeCell ref="B16:B18"/>
    <mergeCell ref="C16:F16"/>
    <mergeCell ref="E21:J21"/>
    <mergeCell ref="E22:F22"/>
    <mergeCell ref="E23:F23"/>
    <mergeCell ref="G16:J16"/>
    <mergeCell ref="C17:F18"/>
    <mergeCell ref="G17:H17"/>
    <mergeCell ref="G18:H18"/>
    <mergeCell ref="B20:J20"/>
  </mergeCells>
  <phoneticPr fontId="2"/>
  <dataValidations count="2">
    <dataValidation type="list" allowBlank="1" showInputMessage="1" showErrorMessage="1" sqref="C4:E5">
      <formula1>"幼保連携型認定こども園,幼稚園型認定こども園,保育所型認定こども園,地方裁量型認定こども園"</formula1>
    </dataValidation>
    <dataValidation type="list" allowBlank="1" showInputMessage="1" showErrorMessage="1" sqref="I3">
      <formula1>"新設,既存施設"</formula1>
    </dataValidation>
  </dataValidations>
  <pageMargins left="0.6692913385826772" right="0.19685039370078741" top="0.43307086614173229" bottom="0.19685039370078741" header="0.43307086614173229" footer="0.23622047244094491"/>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100" zoomScaleSheetLayoutView="100" workbookViewId="0">
      <selection activeCell="M20" sqref="M20"/>
    </sheetView>
  </sheetViews>
  <sheetFormatPr defaultRowHeight="13.5" x14ac:dyDescent="0.15"/>
  <cols>
    <col min="1" max="1" width="1.875" style="18" customWidth="1"/>
    <col min="2" max="2" width="12.75" style="18" customWidth="1"/>
    <col min="3" max="3" width="8.5" style="18" customWidth="1"/>
    <col min="4" max="4" width="7.875" style="18" customWidth="1"/>
    <col min="5" max="5" width="17.25" style="18" customWidth="1"/>
    <col min="6" max="6" width="14.125" style="18" customWidth="1"/>
    <col min="7" max="9" width="12.125" style="18" customWidth="1"/>
    <col min="10" max="16384" width="9" style="18"/>
  </cols>
  <sheetData>
    <row r="1" spans="1:15" customFormat="1" ht="15" customHeight="1" x14ac:dyDescent="0.15">
      <c r="A1" s="381" t="s">
        <v>115</v>
      </c>
      <c r="B1" s="381"/>
      <c r="C1" s="381"/>
      <c r="D1" s="381"/>
      <c r="E1" s="381"/>
      <c r="F1" s="381"/>
      <c r="G1" s="382"/>
      <c r="H1" s="388" t="s">
        <v>114</v>
      </c>
      <c r="I1" s="388"/>
    </row>
    <row r="2" spans="1:15" customFormat="1" ht="15" customHeight="1" thickBot="1" x14ac:dyDescent="0.2">
      <c r="A2" s="17"/>
      <c r="B2" s="1"/>
      <c r="C2" s="1"/>
      <c r="D2" s="185"/>
      <c r="E2" s="185"/>
      <c r="F2" s="1"/>
      <c r="G2" s="1"/>
      <c r="H2" s="571" t="s">
        <v>0</v>
      </c>
      <c r="I2" s="571"/>
      <c r="J2" s="18"/>
    </row>
    <row r="3" spans="1:15" ht="24" customHeight="1" x14ac:dyDescent="0.15">
      <c r="B3" s="116" t="s">
        <v>1</v>
      </c>
      <c r="C3" s="572" t="str">
        <f>'No.１　職員配置状況(記入例)'!D5</f>
        <v>ぐんま幼保連携型認定こども園</v>
      </c>
      <c r="D3" s="573"/>
      <c r="E3" s="573"/>
      <c r="F3" s="496" t="s">
        <v>3</v>
      </c>
      <c r="G3" s="497"/>
      <c r="H3" s="574" t="str">
        <f>'No.１　職員配置状況(記入例)'!J5</f>
        <v>既存施設</v>
      </c>
      <c r="I3" s="575"/>
      <c r="J3" s="19"/>
      <c r="K3" s="118"/>
      <c r="L3" s="118"/>
      <c r="M3" s="118"/>
      <c r="N3" s="118"/>
      <c r="O3" s="118"/>
    </row>
    <row r="4" spans="1:15" ht="24" customHeight="1" thickBot="1" x14ac:dyDescent="0.2">
      <c r="B4" s="117" t="s">
        <v>5</v>
      </c>
      <c r="C4" s="567" t="str">
        <f>'No.１　職員配置状況(記入例)'!D6</f>
        <v>幼保連携型認定こども園</v>
      </c>
      <c r="D4" s="568"/>
      <c r="E4" s="568"/>
      <c r="F4" s="441" t="s">
        <v>7</v>
      </c>
      <c r="G4" s="442"/>
      <c r="H4" s="569" t="str">
        <f>'No.１　職員配置状況(記入例)'!J6</f>
        <v>ぐんま保育園</v>
      </c>
      <c r="I4" s="570"/>
      <c r="J4" s="19"/>
      <c r="K4" s="118"/>
      <c r="L4" s="118"/>
      <c r="M4" s="118"/>
      <c r="N4" s="118"/>
      <c r="O4" s="118"/>
    </row>
    <row r="5" spans="1:15" ht="14.25" customHeight="1" x14ac:dyDescent="0.15">
      <c r="B5" s="20"/>
      <c r="C5" s="21"/>
      <c r="D5" s="21"/>
      <c r="E5" s="21"/>
      <c r="F5" s="21"/>
      <c r="G5" s="21"/>
      <c r="H5" s="22"/>
      <c r="I5" s="22"/>
      <c r="J5" s="19"/>
    </row>
    <row r="6" spans="1:15" ht="12.75" customHeight="1" thickBot="1" x14ac:dyDescent="0.2">
      <c r="B6" s="576" t="s">
        <v>107</v>
      </c>
      <c r="C6" s="576"/>
      <c r="D6" s="576"/>
      <c r="E6" s="576"/>
      <c r="F6" s="576"/>
      <c r="G6" s="576"/>
      <c r="H6" s="576"/>
      <c r="I6" s="576"/>
      <c r="J6" s="19"/>
    </row>
    <row r="7" spans="1:15" ht="13.5" customHeight="1" x14ac:dyDescent="0.15">
      <c r="B7" s="577" t="s">
        <v>19</v>
      </c>
      <c r="C7" s="483" t="s">
        <v>61</v>
      </c>
      <c r="D7" s="483"/>
      <c r="E7" s="483"/>
      <c r="F7" s="483"/>
      <c r="G7" s="580"/>
      <c r="H7" s="197" t="s">
        <v>62</v>
      </c>
      <c r="I7" s="198" t="s">
        <v>12</v>
      </c>
      <c r="J7" s="19"/>
    </row>
    <row r="8" spans="1:15" ht="45.75" customHeight="1" x14ac:dyDescent="0.15">
      <c r="B8" s="578"/>
      <c r="C8" s="194" t="s">
        <v>116</v>
      </c>
      <c r="D8" s="194" t="s">
        <v>117</v>
      </c>
      <c r="E8" s="194" t="s">
        <v>110</v>
      </c>
      <c r="F8" s="581" t="s">
        <v>12</v>
      </c>
      <c r="G8" s="582"/>
      <c r="H8" s="583">
        <f>SUM('No.１　職員配置状況(記入例)'!E17:F20)</f>
        <v>95</v>
      </c>
      <c r="I8" s="585">
        <f>'No.１　職員配置状況(記入例)'!E23</f>
        <v>120</v>
      </c>
      <c r="J8" s="19"/>
    </row>
    <row r="9" spans="1:15" ht="24" customHeight="1" thickBot="1" x14ac:dyDescent="0.2">
      <c r="B9" s="579"/>
      <c r="C9" s="199">
        <v>5</v>
      </c>
      <c r="D9" s="199">
        <v>5</v>
      </c>
      <c r="E9" s="199">
        <v>15</v>
      </c>
      <c r="F9" s="200">
        <f>C9+D9+E9</f>
        <v>25</v>
      </c>
      <c r="G9" s="201" t="str">
        <f>IF(F9=('No.１　職員配置状況(記入例)'!F15+'No.１　職員配置状況(記入例)'!F16),"OK","園児数の誤り")</f>
        <v>OK</v>
      </c>
      <c r="H9" s="584"/>
      <c r="I9" s="586"/>
      <c r="J9" s="119"/>
      <c r="K9" s="118"/>
      <c r="L9" s="118"/>
    </row>
    <row r="10" spans="1:15" ht="77.25" customHeight="1" thickBot="1" x14ac:dyDescent="0.2">
      <c r="B10" s="587" t="s">
        <v>125</v>
      </c>
      <c r="C10" s="588"/>
      <c r="D10" s="588"/>
      <c r="E10" s="588"/>
      <c r="F10" s="588"/>
      <c r="G10" s="588"/>
      <c r="H10" s="588"/>
      <c r="I10" s="589"/>
      <c r="J10" s="19"/>
    </row>
    <row r="11" spans="1:15" ht="13.5" customHeight="1" x14ac:dyDescent="0.15">
      <c r="B11" s="590" t="s">
        <v>63</v>
      </c>
      <c r="C11" s="559" t="s">
        <v>118</v>
      </c>
      <c r="D11" s="484"/>
      <c r="E11" s="202" t="s">
        <v>119</v>
      </c>
      <c r="F11" s="593" t="s">
        <v>65</v>
      </c>
      <c r="G11" s="593"/>
      <c r="H11" s="593"/>
      <c r="I11" s="594"/>
      <c r="J11" s="19"/>
    </row>
    <row r="12" spans="1:15" ht="24" customHeight="1" x14ac:dyDescent="0.15">
      <c r="B12" s="591"/>
      <c r="C12" s="599">
        <v>650</v>
      </c>
      <c r="D12" s="600"/>
      <c r="E12" s="203">
        <f>F13+G13+H13+I13</f>
        <v>380</v>
      </c>
      <c r="F12" s="114" t="s">
        <v>66</v>
      </c>
      <c r="G12" s="114" t="s">
        <v>67</v>
      </c>
      <c r="H12" s="187" t="s">
        <v>68</v>
      </c>
      <c r="I12" s="115" t="s">
        <v>69</v>
      </c>
    </row>
    <row r="13" spans="1:15" ht="15" customHeight="1" x14ac:dyDescent="0.15">
      <c r="B13" s="591"/>
      <c r="C13" s="595" t="s">
        <v>70</v>
      </c>
      <c r="D13" s="596"/>
      <c r="E13" s="596"/>
      <c r="F13" s="468">
        <v>200</v>
      </c>
      <c r="G13" s="470">
        <v>100</v>
      </c>
      <c r="H13" s="470">
        <v>50</v>
      </c>
      <c r="I13" s="474">
        <v>30</v>
      </c>
    </row>
    <row r="14" spans="1:15" ht="15.75" customHeight="1" x14ac:dyDescent="0.15">
      <c r="B14" s="591"/>
      <c r="C14" s="603" t="s">
        <v>120</v>
      </c>
      <c r="D14" s="492"/>
      <c r="E14" s="189" t="s">
        <v>121</v>
      </c>
      <c r="F14" s="469"/>
      <c r="G14" s="597"/>
      <c r="H14" s="472"/>
      <c r="I14" s="475"/>
    </row>
    <row r="15" spans="1:15" ht="24" customHeight="1" thickBot="1" x14ac:dyDescent="0.2">
      <c r="B15" s="592"/>
      <c r="C15" s="601">
        <f>C12-E12+E15</f>
        <v>430</v>
      </c>
      <c r="D15" s="602"/>
      <c r="E15" s="204">
        <v>160</v>
      </c>
      <c r="F15" s="598">
        <f>F13+G13</f>
        <v>300</v>
      </c>
      <c r="G15" s="478"/>
      <c r="H15" s="473"/>
      <c r="I15" s="476"/>
    </row>
    <row r="16" spans="1:15" ht="13.5" customHeight="1" x14ac:dyDescent="0.15">
      <c r="B16" s="433" t="s">
        <v>122</v>
      </c>
      <c r="C16" s="559" t="s">
        <v>72</v>
      </c>
      <c r="D16" s="483"/>
      <c r="E16" s="483"/>
      <c r="F16" s="560" t="s">
        <v>65</v>
      </c>
      <c r="G16" s="501"/>
      <c r="H16" s="561"/>
      <c r="I16" s="562"/>
    </row>
    <row r="17" spans="2:10" ht="12.75" customHeight="1" x14ac:dyDescent="0.15">
      <c r="B17" s="434"/>
      <c r="C17" s="563">
        <f>F18+H18+I18</f>
        <v>500</v>
      </c>
      <c r="D17" s="564"/>
      <c r="E17" s="564"/>
      <c r="F17" s="509" t="s">
        <v>73</v>
      </c>
      <c r="G17" s="438"/>
      <c r="H17" s="120" t="s">
        <v>74</v>
      </c>
      <c r="I17" s="121" t="s">
        <v>75</v>
      </c>
    </row>
    <row r="18" spans="2:10" ht="24" customHeight="1" thickBot="1" x14ac:dyDescent="0.2">
      <c r="B18" s="435"/>
      <c r="C18" s="565"/>
      <c r="D18" s="566"/>
      <c r="E18" s="566"/>
      <c r="F18" s="481">
        <v>400</v>
      </c>
      <c r="G18" s="482"/>
      <c r="H18" s="122">
        <v>0</v>
      </c>
      <c r="I18" s="123">
        <v>100</v>
      </c>
    </row>
    <row r="19" spans="2:10" ht="14.25" customHeight="1" x14ac:dyDescent="0.15">
      <c r="B19" s="19"/>
      <c r="F19" s="118"/>
      <c r="G19" s="118"/>
      <c r="H19" s="118"/>
      <c r="I19" s="118"/>
    </row>
    <row r="20" spans="2:10" ht="12.75" customHeight="1" thickBot="1" x14ac:dyDescent="0.2">
      <c r="B20" s="612" t="s">
        <v>76</v>
      </c>
      <c r="C20" s="612"/>
      <c r="D20" s="612"/>
      <c r="E20" s="612"/>
      <c r="F20" s="612"/>
      <c r="G20" s="612"/>
      <c r="H20" s="612"/>
      <c r="I20" s="612"/>
    </row>
    <row r="21" spans="2:10" ht="18" customHeight="1" thickBot="1" x14ac:dyDescent="0.2">
      <c r="B21" s="613" t="s">
        <v>77</v>
      </c>
      <c r="C21" s="614"/>
      <c r="D21" s="186"/>
      <c r="E21" s="614" t="s">
        <v>78</v>
      </c>
      <c r="F21" s="437"/>
      <c r="G21" s="437"/>
      <c r="H21" s="437"/>
      <c r="I21" s="424"/>
    </row>
    <row r="22" spans="2:10" s="23" customFormat="1" ht="27.75" customHeight="1" x14ac:dyDescent="0.15">
      <c r="B22" s="615" t="s">
        <v>71</v>
      </c>
      <c r="C22" s="616"/>
      <c r="D22" s="192"/>
      <c r="E22" s="188" t="s">
        <v>64</v>
      </c>
      <c r="F22" s="111" t="s">
        <v>79</v>
      </c>
      <c r="G22" s="195" t="s">
        <v>126</v>
      </c>
      <c r="H22" s="195" t="s">
        <v>123</v>
      </c>
      <c r="I22" s="196" t="s">
        <v>124</v>
      </c>
    </row>
    <row r="23" spans="2:10" ht="24" customHeight="1" thickBot="1" x14ac:dyDescent="0.2">
      <c r="B23" s="617">
        <f>IF('No.１　職員配置状況(記入例)'!G21&gt;1,('No.１　職員配置状況(記入例)'!G21-2)*100+320,180)</f>
        <v>420</v>
      </c>
      <c r="C23" s="618"/>
      <c r="D23" s="193"/>
      <c r="E23" s="191">
        <f>F23+G23+H23+I23</f>
        <v>262.35000000000002</v>
      </c>
      <c r="F23" s="112">
        <f>SUM('No.１　職員配置状況(記入例)'!E18:F20)*1.98</f>
        <v>158.4</v>
      </c>
      <c r="G23" s="112">
        <f>'No.１　職員配置状況(記入例)'!F17*1.98</f>
        <v>29.7</v>
      </c>
      <c r="H23" s="112">
        <f>E9*3.3</f>
        <v>49.5</v>
      </c>
      <c r="I23" s="113">
        <f>C9*1.65+D9*3.3</f>
        <v>24.75</v>
      </c>
    </row>
    <row r="24" spans="2:10" ht="13.5" customHeight="1" x14ac:dyDescent="0.15">
      <c r="B24" s="625" t="s">
        <v>80</v>
      </c>
      <c r="C24" s="626"/>
      <c r="D24" s="430"/>
      <c r="E24" s="190" t="s">
        <v>80</v>
      </c>
      <c r="F24" s="619" t="s">
        <v>81</v>
      </c>
      <c r="G24" s="621" t="str">
        <f>IF((E12-E15-H13-I13)&gt;=G23,"ＯＫ","面積不足")</f>
        <v>ＯＫ</v>
      </c>
      <c r="H24" s="621" t="str">
        <f>IF(H13&gt;=H23,"ＯＫ","面積不足")</f>
        <v>ＯＫ</v>
      </c>
      <c r="I24" s="623" t="str">
        <f>IF(I13&gt;=I23,"ＯＫ","面積不足")</f>
        <v>ＯＫ</v>
      </c>
    </row>
    <row r="25" spans="2:10" ht="24" customHeight="1" thickBot="1" x14ac:dyDescent="0.2">
      <c r="B25" s="627">
        <f>IF('No.１　職員配置状況(記入例)'!G21&gt;2,('No.１　職員配置状況(記入例)'!G21-3)*80+400,('No.１　職員配置状況(記入例)'!G21-1)*30+330)</f>
        <v>400</v>
      </c>
      <c r="C25" s="628"/>
      <c r="D25" s="525"/>
      <c r="E25" s="191">
        <f>(SUM('No.１　職員配置状況(記入例)'!E18:F20)+'No.１　職員配置状況(記入例)'!F17)*3.3</f>
        <v>313.5</v>
      </c>
      <c r="F25" s="620"/>
      <c r="G25" s="622"/>
      <c r="H25" s="622"/>
      <c r="I25" s="624"/>
    </row>
    <row r="26" spans="2:10" s="25" customFormat="1" ht="18" customHeight="1" thickBot="1" x14ac:dyDescent="0.2">
      <c r="B26" s="24"/>
    </row>
    <row r="27" spans="2:10" ht="12.75" customHeight="1" thickBot="1" x14ac:dyDescent="0.2">
      <c r="B27" s="612" t="s">
        <v>82</v>
      </c>
      <c r="C27" s="612"/>
      <c r="D27" s="612"/>
      <c r="E27" s="612"/>
      <c r="F27" s="612"/>
      <c r="G27" s="612"/>
      <c r="H27" s="629" t="s">
        <v>41</v>
      </c>
      <c r="I27" s="641"/>
    </row>
    <row r="28" spans="2:10" s="27" customFormat="1" ht="27.75" customHeight="1" x14ac:dyDescent="0.15">
      <c r="B28" s="96" t="s">
        <v>83</v>
      </c>
      <c r="C28" s="642" t="s">
        <v>84</v>
      </c>
      <c r="D28" s="643"/>
      <c r="E28" s="643"/>
      <c r="F28" s="644"/>
      <c r="G28" s="97">
        <f>B23</f>
        <v>420</v>
      </c>
      <c r="H28" s="645" t="str">
        <f>IF(G32&lt;=C12,"OK","面積不足")</f>
        <v>OK</v>
      </c>
      <c r="I28" s="98" t="s">
        <v>85</v>
      </c>
    </row>
    <row r="29" spans="2:10" s="27" customFormat="1" ht="20.25" customHeight="1" x14ac:dyDescent="0.15">
      <c r="B29" s="648" t="s">
        <v>86</v>
      </c>
      <c r="C29" s="650" t="s">
        <v>87</v>
      </c>
      <c r="D29" s="651"/>
      <c r="E29" s="651"/>
      <c r="F29" s="652"/>
      <c r="G29" s="99">
        <f>G23</f>
        <v>29.7</v>
      </c>
      <c r="H29" s="646"/>
      <c r="I29" s="100" t="s">
        <v>77</v>
      </c>
    </row>
    <row r="30" spans="2:10" s="27" customFormat="1" ht="20.25" customHeight="1" x14ac:dyDescent="0.15">
      <c r="B30" s="649"/>
      <c r="C30" s="604" t="s">
        <v>88</v>
      </c>
      <c r="D30" s="605"/>
      <c r="E30" s="605"/>
      <c r="F30" s="606"/>
      <c r="G30" s="101">
        <f>H23</f>
        <v>49.5</v>
      </c>
      <c r="H30" s="646"/>
      <c r="I30" s="102" t="str">
        <f>IF(C15&gt;=G28,"ＯＫ","面積不足")</f>
        <v>ＯＫ</v>
      </c>
    </row>
    <row r="31" spans="2:10" s="27" customFormat="1" ht="20.25" customHeight="1" x14ac:dyDescent="0.15">
      <c r="B31" s="649"/>
      <c r="C31" s="607" t="s">
        <v>89</v>
      </c>
      <c r="D31" s="608"/>
      <c r="E31" s="608"/>
      <c r="F31" s="609"/>
      <c r="G31" s="103">
        <f>I23</f>
        <v>24.75</v>
      </c>
      <c r="H31" s="646"/>
      <c r="I31" s="100" t="s">
        <v>90</v>
      </c>
    </row>
    <row r="32" spans="2:10" s="27" customFormat="1" ht="20.25" customHeight="1" thickBot="1" x14ac:dyDescent="0.2">
      <c r="B32" s="610" t="s">
        <v>91</v>
      </c>
      <c r="C32" s="611"/>
      <c r="D32" s="611"/>
      <c r="E32" s="611"/>
      <c r="F32" s="611"/>
      <c r="G32" s="104">
        <f>SUM(G28:G31)</f>
        <v>523.95000000000005</v>
      </c>
      <c r="H32" s="647"/>
      <c r="I32" s="105" t="str">
        <f>IF(E15&gt;=F23,"ＯＫ","面積不足")</f>
        <v>ＯＫ</v>
      </c>
      <c r="J32" s="28"/>
    </row>
    <row r="33" spans="2:10" ht="15.75" customHeight="1" thickBot="1" x14ac:dyDescent="0.2">
      <c r="B33" s="19"/>
      <c r="I33" s="23"/>
    </row>
    <row r="34" spans="2:10" ht="12.75" customHeight="1" thickBot="1" x14ac:dyDescent="0.2">
      <c r="B34" s="612" t="s">
        <v>92</v>
      </c>
      <c r="C34" s="612"/>
      <c r="D34" s="612"/>
      <c r="E34" s="612"/>
      <c r="F34" s="612"/>
      <c r="G34" s="612"/>
      <c r="H34" s="629" t="s">
        <v>41</v>
      </c>
      <c r="I34" s="630"/>
    </row>
    <row r="35" spans="2:10" s="27" customFormat="1" ht="20.25" customHeight="1" x14ac:dyDescent="0.15">
      <c r="B35" s="106" t="s">
        <v>93</v>
      </c>
      <c r="C35" s="107" t="s">
        <v>94</v>
      </c>
      <c r="D35" s="107"/>
      <c r="E35" s="107"/>
      <c r="F35" s="108"/>
      <c r="G35" s="631">
        <f>MAX(F36,F37)</f>
        <v>400</v>
      </c>
      <c r="H35" s="634" t="str">
        <f>IF(G39&lt;=C17,"OK","面積不足")</f>
        <v>OK</v>
      </c>
      <c r="I35" s="98" t="s">
        <v>85</v>
      </c>
    </row>
    <row r="36" spans="2:10" s="27" customFormat="1" ht="20.25" customHeight="1" x14ac:dyDescent="0.15">
      <c r="B36" s="636" t="s">
        <v>95</v>
      </c>
      <c r="C36" s="637"/>
      <c r="D36" s="637"/>
      <c r="E36" s="637"/>
      <c r="F36" s="109">
        <f>IF('No.１　職員配置状況(記入例)'!G21&gt;2,('No.１　職員配置状況(記入例)'!G21-3)*80+400,('No.１　職員配置状況(記入例)'!G21-1)*30+330)</f>
        <v>400</v>
      </c>
      <c r="G36" s="632"/>
      <c r="H36" s="635"/>
      <c r="I36" s="100" t="s">
        <v>77</v>
      </c>
    </row>
    <row r="37" spans="2:10" s="27" customFormat="1" ht="20.25" customHeight="1" x14ac:dyDescent="0.15">
      <c r="B37" s="638" t="s">
        <v>96</v>
      </c>
      <c r="C37" s="639"/>
      <c r="D37" s="639"/>
      <c r="E37" s="639"/>
      <c r="F37" s="110">
        <f>SUM('No.１　職員配置状況(記入例)'!E18:F20)*3.3</f>
        <v>264</v>
      </c>
      <c r="G37" s="633"/>
      <c r="H37" s="635"/>
      <c r="I37" s="102" t="str">
        <f>IF(C12&gt;=(F36+F38),"ＯＫ","面積不足")</f>
        <v>ＯＫ</v>
      </c>
    </row>
    <row r="38" spans="2:10" s="27" customFormat="1" ht="20.25" customHeight="1" x14ac:dyDescent="0.15">
      <c r="B38" s="640" t="s">
        <v>97</v>
      </c>
      <c r="C38" s="557"/>
      <c r="D38" s="557"/>
      <c r="E38" s="557"/>
      <c r="F38" s="124">
        <f>'No.１　職員配置状況(記入例)'!F17*3.3</f>
        <v>49.5</v>
      </c>
      <c r="G38" s="125">
        <f>F38</f>
        <v>49.5</v>
      </c>
      <c r="H38" s="550"/>
      <c r="I38" s="126" t="s">
        <v>90</v>
      </c>
      <c r="J38" s="127"/>
    </row>
    <row r="39" spans="2:10" s="27" customFormat="1" ht="20.25" customHeight="1" thickBot="1" x14ac:dyDescent="0.2">
      <c r="B39" s="610" t="s">
        <v>98</v>
      </c>
      <c r="C39" s="544"/>
      <c r="D39" s="544"/>
      <c r="E39" s="544"/>
      <c r="F39" s="558"/>
      <c r="G39" s="128">
        <f>G38+G35</f>
        <v>449.5</v>
      </c>
      <c r="H39" s="551"/>
      <c r="I39" s="129" t="str">
        <f>IF(C17&gt;=(F37+F38),"ＯＫ","面積不足")</f>
        <v>ＯＫ</v>
      </c>
      <c r="J39" s="127"/>
    </row>
    <row r="40" spans="2:10" ht="15.75" customHeight="1" x14ac:dyDescent="0.15">
      <c r="B40" s="19"/>
      <c r="C40" s="119"/>
      <c r="D40" s="119"/>
      <c r="E40" s="119"/>
      <c r="F40" s="119"/>
      <c r="G40" s="119"/>
      <c r="H40" s="118"/>
      <c r="I40" s="118"/>
      <c r="J40" s="118"/>
    </row>
    <row r="41" spans="2:10" x14ac:dyDescent="0.15">
      <c r="B41" s="19"/>
      <c r="C41" s="118"/>
      <c r="D41" s="118"/>
      <c r="E41" s="118"/>
      <c r="F41" s="118"/>
      <c r="G41" s="118"/>
      <c r="H41" s="118"/>
      <c r="I41" s="118"/>
      <c r="J41" s="118"/>
    </row>
    <row r="42" spans="2:10" x14ac:dyDescent="0.15">
      <c r="C42" s="118"/>
      <c r="D42" s="118"/>
      <c r="E42" s="118"/>
      <c r="F42" s="118"/>
      <c r="G42" s="118"/>
      <c r="H42" s="118"/>
      <c r="I42" s="118"/>
      <c r="J42" s="118"/>
    </row>
    <row r="43" spans="2:10" x14ac:dyDescent="0.15">
      <c r="C43" s="118"/>
      <c r="D43" s="118"/>
      <c r="E43" s="118"/>
      <c r="F43" s="118"/>
      <c r="G43" s="118"/>
      <c r="H43" s="118"/>
      <c r="I43" s="118"/>
      <c r="J43" s="118"/>
    </row>
    <row r="44" spans="2:10" x14ac:dyDescent="0.15">
      <c r="C44" s="118"/>
      <c r="D44" s="118"/>
      <c r="E44" s="118"/>
      <c r="F44" s="118"/>
      <c r="G44" s="118"/>
      <c r="H44" s="118"/>
      <c r="I44" s="118"/>
      <c r="J44" s="118"/>
    </row>
    <row r="45" spans="2:10" x14ac:dyDescent="0.15">
      <c r="C45" s="118"/>
      <c r="D45" s="118"/>
      <c r="E45" s="118"/>
      <c r="F45" s="118"/>
      <c r="G45" s="118"/>
      <c r="H45" s="118"/>
      <c r="I45" s="118"/>
      <c r="J45" s="118"/>
    </row>
    <row r="46" spans="2:10" x14ac:dyDescent="0.15">
      <c r="C46" s="118"/>
      <c r="D46" s="118"/>
      <c r="E46" s="118"/>
      <c r="F46" s="118"/>
      <c r="G46" s="118"/>
      <c r="H46" s="118"/>
      <c r="I46" s="118"/>
      <c r="J46" s="118"/>
    </row>
    <row r="47" spans="2:10" x14ac:dyDescent="0.15">
      <c r="C47" s="118"/>
      <c r="D47" s="118"/>
      <c r="E47" s="118"/>
      <c r="F47" s="118"/>
      <c r="G47" s="118"/>
      <c r="H47" s="118"/>
      <c r="I47" s="118"/>
      <c r="J47" s="118"/>
    </row>
    <row r="49" spans="6:7" x14ac:dyDescent="0.15">
      <c r="F49" s="118"/>
      <c r="G49" s="118"/>
    </row>
    <row r="50" spans="6:7" x14ac:dyDescent="0.15">
      <c r="F50" s="118"/>
      <c r="G50" s="118"/>
    </row>
  </sheetData>
  <sheetProtection selectLockedCells="1" selectUnlockedCells="1"/>
  <mergeCells count="62">
    <mergeCell ref="H1:I1"/>
    <mergeCell ref="A1:G1"/>
    <mergeCell ref="B34:G34"/>
    <mergeCell ref="H34:I34"/>
    <mergeCell ref="G35:G37"/>
    <mergeCell ref="H35:H39"/>
    <mergeCell ref="B36:E36"/>
    <mergeCell ref="B37:E37"/>
    <mergeCell ref="B38:E38"/>
    <mergeCell ref="B39:F39"/>
    <mergeCell ref="B27:G27"/>
    <mergeCell ref="H27:I27"/>
    <mergeCell ref="C28:F28"/>
    <mergeCell ref="H28:H32"/>
    <mergeCell ref="B29:B31"/>
    <mergeCell ref="C29:F29"/>
    <mergeCell ref="C30:F30"/>
    <mergeCell ref="C31:F31"/>
    <mergeCell ref="B32:F32"/>
    <mergeCell ref="B20:I20"/>
    <mergeCell ref="B21:C21"/>
    <mergeCell ref="B22:C22"/>
    <mergeCell ref="B23:C23"/>
    <mergeCell ref="F24:F25"/>
    <mergeCell ref="G24:G25"/>
    <mergeCell ref="H24:H25"/>
    <mergeCell ref="I24:I25"/>
    <mergeCell ref="B24:D24"/>
    <mergeCell ref="B25:D25"/>
    <mergeCell ref="E21:I21"/>
    <mergeCell ref="B10:I10"/>
    <mergeCell ref="B11:B15"/>
    <mergeCell ref="F11:I11"/>
    <mergeCell ref="C13:E13"/>
    <mergeCell ref="F13:F14"/>
    <mergeCell ref="G13:G14"/>
    <mergeCell ref="H13:H15"/>
    <mergeCell ref="I13:I15"/>
    <mergeCell ref="F15:G15"/>
    <mergeCell ref="C12:D12"/>
    <mergeCell ref="C11:D11"/>
    <mergeCell ref="C15:D15"/>
    <mergeCell ref="C14:D14"/>
    <mergeCell ref="B6:I6"/>
    <mergeCell ref="B7:B9"/>
    <mergeCell ref="C7:G7"/>
    <mergeCell ref="F8:G8"/>
    <mergeCell ref="H8:H9"/>
    <mergeCell ref="I8:I9"/>
    <mergeCell ref="C4:E4"/>
    <mergeCell ref="F4:G4"/>
    <mergeCell ref="H4:I4"/>
    <mergeCell ref="H2:I2"/>
    <mergeCell ref="C3:E3"/>
    <mergeCell ref="F3:G3"/>
    <mergeCell ref="H3:I3"/>
    <mergeCell ref="B16:B18"/>
    <mergeCell ref="C16:E16"/>
    <mergeCell ref="F16:I16"/>
    <mergeCell ref="C17:E18"/>
    <mergeCell ref="F17:G17"/>
    <mergeCell ref="F18:G18"/>
  </mergeCells>
  <phoneticPr fontId="2"/>
  <dataValidations count="2">
    <dataValidation type="list" allowBlank="1" showInputMessage="1" showErrorMessage="1" sqref="H3">
      <formula1>"新設,既存施設"</formula1>
    </dataValidation>
    <dataValidation type="list" allowBlank="1" showInputMessage="1" showErrorMessage="1" sqref="C4:E5">
      <formula1>"幼保連携型認定こども園,幼稚園型認定こども園,保育所型認定こども園,地方裁量型認定こども園"</formula1>
    </dataValidation>
  </dataValidations>
  <pageMargins left="0.66" right="0.19685039370078741" top="0.55118110236220474" bottom="0.19685039370078741" header="0.51181102362204722" footer="0.2362204724409449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No.１　職員配置状況 </vt:lpstr>
      <vt:lpstr>No.１　職員配置状況(記入例)</vt:lpstr>
      <vt:lpstr>No.２　面積　実学級数 </vt:lpstr>
      <vt:lpstr>No.２　面積基準(記入例)</vt:lpstr>
      <vt:lpstr>'No.１　職員配置状況 '!Print_Area</vt:lpstr>
      <vt:lpstr>'No.１　職員配置状況(記入例)'!Print_Area</vt:lpstr>
      <vt:lpstr>'No.２　面積　実学級数 '!Print_Area</vt:lpstr>
      <vt:lpstr>'No.２　面積基準(記入例)'!Print_Area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真理１２</dc:creator>
  <cp:lastModifiedBy>201810</cp:lastModifiedBy>
  <cp:lastPrinted>2020-08-12T04:47:50Z</cp:lastPrinted>
  <dcterms:created xsi:type="dcterms:W3CDTF">2014-11-21T04:42:59Z</dcterms:created>
  <dcterms:modified xsi:type="dcterms:W3CDTF">2023-01-26T07:23:18Z</dcterms:modified>
</cp:coreProperties>
</file>