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youm\03.環境総務係\13.新エネルギー等導入促進事業\00.新エネ全般\02_市有施設新電力導入検討\03自己託送\R5\01プロポーザル\01_実施起案\"/>
    </mc:Choice>
  </mc:AlternateContent>
  <bookViews>
    <workbookView xWindow="-120" yWindow="-16320" windowWidth="29040" windowHeight="15840" firstSheet="7" activeTab="9"/>
  </bookViews>
  <sheets>
    <sheet name="六供 （電力売却）（9-1)" sheetId="5" r:id="rId1"/>
    <sheet name="六供(9-2)" sheetId="1" r:id="rId2"/>
    <sheet name="図書館(9-3)" sheetId="2" r:id="rId3"/>
    <sheet name="総合福祉会館(9-4)" sheetId="9" r:id="rId4"/>
    <sheet name="障害者教養文化体育施設(9-5)" sheetId="6" r:id="rId5"/>
    <sheet name="大胡支所(9-6)" sheetId="7" r:id="rId6"/>
    <sheet name="粕川支所(9-7)" sheetId="8" r:id="rId7"/>
    <sheet name="宮城支所(9-8)" sheetId="11" r:id="rId8"/>
    <sheet name="富士見支所(9-9)" sheetId="10" r:id="rId9"/>
    <sheet name="水質浄化ｾﾝﾀｰ(9-10)" sheetId="3" r:id="rId10"/>
    <sheet name="敷島浄水場(9-11)" sheetId="12" r:id="rId11"/>
    <sheet name="その他施設用(ブランク)(9-12)" sheetId="13" r:id="rId12"/>
  </sheets>
  <definedNames>
    <definedName name="_xlnm.Print_Area" localSheetId="11">'その他施設用(ブランク)(9-12)'!$A$1:$H$29</definedName>
    <definedName name="_xlnm.Print_Area" localSheetId="7">'宮城支所(9-8)'!$A$1:$H$29</definedName>
    <definedName name="_xlnm.Print_Area" localSheetId="4">'障害者教養文化体育施設(9-5)'!$A$1:$H$29</definedName>
    <definedName name="_xlnm.Print_Area" localSheetId="2">'図書館(9-3)'!$A$1:$H$29</definedName>
    <definedName name="_xlnm.Print_Area" localSheetId="9">'水質浄化ｾﾝﾀｰ(9-10)'!$B$2:$G$34</definedName>
    <definedName name="_xlnm.Print_Area" localSheetId="3">'総合福祉会館(9-4)'!$A$1:$H$29</definedName>
    <definedName name="_xlnm.Print_Area" localSheetId="5">'大胡支所(9-6)'!$A$1:$H$29</definedName>
    <definedName name="_xlnm.Print_Area" localSheetId="6">'粕川支所(9-7)'!$A$1:$H$29</definedName>
    <definedName name="_xlnm.Print_Area" localSheetId="8">'富士見支所(9-9)'!$A$1:$H$29</definedName>
    <definedName name="_xlnm.Print_Area" localSheetId="10">'敷島浄水場(9-11)'!$A$1:$H$29</definedName>
    <definedName name="_xlnm.Print_Area" localSheetId="1">'六供(9-2)'!$A$1:$H$26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3" l="1"/>
  <c r="G18" i="3"/>
  <c r="G17" i="3"/>
  <c r="G16" i="3"/>
  <c r="G15" i="3"/>
  <c r="G14" i="3"/>
  <c r="G13" i="10"/>
  <c r="C13" i="1" l="1"/>
  <c r="G20" i="1"/>
  <c r="G19" i="1"/>
  <c r="G16" i="5" l="1"/>
  <c r="C15" i="12" l="1"/>
  <c r="C14" i="12"/>
  <c r="C17" i="3"/>
  <c r="C16" i="3"/>
  <c r="C15" i="3"/>
  <c r="C14" i="3"/>
  <c r="C15" i="10"/>
  <c r="C14" i="10"/>
  <c r="C15" i="11"/>
  <c r="C14" i="11"/>
  <c r="C15" i="8"/>
  <c r="C14" i="8"/>
  <c r="C15" i="7"/>
  <c r="C14" i="7"/>
  <c r="C15" i="6"/>
  <c r="C14" i="6"/>
  <c r="C15" i="9"/>
  <c r="C14" i="9"/>
  <c r="C14" i="2"/>
  <c r="C15" i="2"/>
  <c r="G16" i="2" l="1"/>
  <c r="G26" i="3"/>
  <c r="G22" i="13"/>
  <c r="G22" i="9" l="1"/>
  <c r="G21" i="2"/>
  <c r="G22" i="2" s="1"/>
  <c r="G20" i="2"/>
  <c r="G15" i="2"/>
  <c r="G14" i="2"/>
  <c r="G18" i="1"/>
  <c r="G13" i="13"/>
  <c r="G13" i="12"/>
  <c r="G13" i="11"/>
  <c r="G13" i="8"/>
  <c r="G13" i="7"/>
  <c r="G13" i="6"/>
  <c r="G13" i="9"/>
  <c r="G13" i="2"/>
  <c r="G16" i="1"/>
  <c r="C22" i="13" l="1"/>
  <c r="G21" i="13"/>
  <c r="G20" i="13"/>
  <c r="G15" i="13"/>
  <c r="G14" i="13"/>
  <c r="G16" i="13" l="1"/>
  <c r="C9" i="13" s="1"/>
  <c r="C22" i="12"/>
  <c r="G21" i="12"/>
  <c r="G20" i="12"/>
  <c r="G22" i="12" s="1"/>
  <c r="G15" i="12"/>
  <c r="G14" i="12"/>
  <c r="G22" i="11"/>
  <c r="C22" i="11"/>
  <c r="G21" i="11"/>
  <c r="G20" i="11"/>
  <c r="G15" i="11"/>
  <c r="G14" i="11"/>
  <c r="G22" i="10"/>
  <c r="C22" i="10"/>
  <c r="G21" i="10"/>
  <c r="G20" i="10"/>
  <c r="G15" i="10"/>
  <c r="G14" i="10"/>
  <c r="C22" i="9"/>
  <c r="G21" i="9"/>
  <c r="G20" i="9"/>
  <c r="G15" i="9"/>
  <c r="G14" i="9"/>
  <c r="C22" i="8"/>
  <c r="G21" i="8"/>
  <c r="G20" i="8"/>
  <c r="G22" i="8" s="1"/>
  <c r="G15" i="8"/>
  <c r="G14" i="8"/>
  <c r="G22" i="7"/>
  <c r="C22" i="7"/>
  <c r="G21" i="7"/>
  <c r="G20" i="7"/>
  <c r="G15" i="7"/>
  <c r="G14" i="7"/>
  <c r="G16" i="7" s="1"/>
  <c r="C9" i="7" s="1"/>
  <c r="C22" i="6"/>
  <c r="G21" i="6"/>
  <c r="G20" i="6"/>
  <c r="G22" i="6" s="1"/>
  <c r="G15" i="6"/>
  <c r="G14" i="6"/>
  <c r="G16" i="12" l="1"/>
  <c r="C9" i="12" s="1"/>
  <c r="G16" i="10"/>
  <c r="C9" i="10" s="1"/>
  <c r="G16" i="11"/>
  <c r="C9" i="11" s="1"/>
  <c r="G16" i="8"/>
  <c r="C9" i="8" s="1"/>
  <c r="G16" i="6"/>
  <c r="C9" i="6" s="1"/>
  <c r="G16" i="9"/>
  <c r="C9" i="9" s="1"/>
  <c r="G17" i="5"/>
  <c r="G15" i="5" l="1"/>
  <c r="G18" i="5" l="1"/>
  <c r="C12" i="5" s="1"/>
  <c r="C26" i="3"/>
  <c r="G25" i="3"/>
  <c r="G22" i="3"/>
  <c r="C22" i="2"/>
  <c r="G17" i="1"/>
  <c r="C9" i="3" l="1"/>
  <c r="C11" i="1" s="1"/>
  <c r="C9" i="2"/>
</calcChain>
</file>

<file path=xl/sharedStrings.xml><?xml version="1.0" encoding="utf-8"?>
<sst xmlns="http://schemas.openxmlformats.org/spreadsheetml/2006/main" count="408" uniqueCount="84">
  <si>
    <t>提　案　見　積　書</t>
    <rPh sb="0" eb="1">
      <t>テイ</t>
    </rPh>
    <rPh sb="2" eb="3">
      <t>アン</t>
    </rPh>
    <rPh sb="4" eb="5">
      <t>ミ</t>
    </rPh>
    <rPh sb="6" eb="7">
      <t>セキ</t>
    </rPh>
    <rPh sb="8" eb="9">
      <t>ショ</t>
    </rPh>
    <phoneticPr fontId="4"/>
  </si>
  <si>
    <t>本業務の参考見積書は次のとおりです。</t>
    <rPh sb="0" eb="1">
      <t>ホン</t>
    </rPh>
    <rPh sb="1" eb="3">
      <t>ギョウム</t>
    </rPh>
    <rPh sb="4" eb="6">
      <t>サンコウ</t>
    </rPh>
    <rPh sb="6" eb="9">
      <t>ミツモリショ</t>
    </rPh>
    <rPh sb="10" eb="11">
      <t>ツギ</t>
    </rPh>
    <phoneticPr fontId="4"/>
  </si>
  <si>
    <t>項　　　　　　　目</t>
    <rPh sb="0" eb="9">
      <t>コウモク</t>
    </rPh>
    <phoneticPr fontId="1"/>
  </si>
  <si>
    <t>数量</t>
    <rPh sb="0" eb="2">
      <t>スウリョウ</t>
    </rPh>
    <phoneticPr fontId="4"/>
  </si>
  <si>
    <t>単位</t>
    <rPh sb="0" eb="2">
      <t>タンイ</t>
    </rPh>
    <phoneticPr fontId="9"/>
  </si>
  <si>
    <t>単価（税込）</t>
    <rPh sb="0" eb="2">
      <t>タンカ</t>
    </rPh>
    <rPh sb="3" eb="5">
      <t>ゼイコ</t>
    </rPh>
    <phoneticPr fontId="1"/>
  </si>
  <si>
    <t>乗数</t>
    <rPh sb="0" eb="2">
      <t>ジョウスウ</t>
    </rPh>
    <phoneticPr fontId="9"/>
  </si>
  <si>
    <t>金額（円）</t>
    <rPh sb="0" eb="2">
      <t>キンガク</t>
    </rPh>
    <rPh sb="3" eb="4">
      <t>エン</t>
    </rPh>
    <phoneticPr fontId="1"/>
  </si>
  <si>
    <t>基本料金</t>
    <rPh sb="0" eb="2">
      <t>キホン</t>
    </rPh>
    <rPh sb="2" eb="4">
      <t>リョウキン</t>
    </rPh>
    <phoneticPr fontId="9"/>
  </si>
  <si>
    <t>kW/月</t>
    <rPh sb="3" eb="4">
      <t>ツキ</t>
    </rPh>
    <phoneticPr fontId="4"/>
  </si>
  <si>
    <t>kWh/年</t>
    <rPh sb="4" eb="5">
      <t>ネン</t>
    </rPh>
    <phoneticPr fontId="4"/>
  </si>
  <si>
    <t>小計（税込）</t>
    <rPh sb="0" eb="2">
      <t>ショウケイ</t>
    </rPh>
    <rPh sb="3" eb="5">
      <t>ゼイコ</t>
    </rPh>
    <phoneticPr fontId="4"/>
  </si>
  <si>
    <t>【注意事項】</t>
    <rPh sb="1" eb="3">
      <t>チュウイ</t>
    </rPh>
    <rPh sb="3" eb="5">
      <t>ジコウ</t>
    </rPh>
    <phoneticPr fontId="4"/>
  </si>
  <si>
    <t>・黄色のセルに数量及び単価金額（税込）を記載すること。</t>
    <rPh sb="1" eb="3">
      <t>キイロ</t>
    </rPh>
    <rPh sb="7" eb="9">
      <t>スウリョウ</t>
    </rPh>
    <rPh sb="9" eb="10">
      <t>オヨ</t>
    </rPh>
    <rPh sb="11" eb="13">
      <t>タンカ</t>
    </rPh>
    <rPh sb="13" eb="15">
      <t>キンガク</t>
    </rPh>
    <rPh sb="16" eb="18">
      <t>ゼイコ</t>
    </rPh>
    <rPh sb="20" eb="22">
      <t>キサイ</t>
    </rPh>
    <phoneticPr fontId="4"/>
  </si>
  <si>
    <t>　※単価は小数点第2位までとします。</t>
    <rPh sb="2" eb="4">
      <t>タンカ</t>
    </rPh>
    <rPh sb="5" eb="8">
      <t>ショウスウテン</t>
    </rPh>
    <rPh sb="8" eb="9">
      <t>ダイ</t>
    </rPh>
    <rPh sb="10" eb="11">
      <t>イ</t>
    </rPh>
    <phoneticPr fontId="4"/>
  </si>
  <si>
    <t>・１の各電力使用量は、２の自己託送各電力量を記載するとことで差し引かれる。</t>
    <rPh sb="3" eb="6">
      <t>カクデンリョク</t>
    </rPh>
    <rPh sb="6" eb="9">
      <t>シヨウリョウ</t>
    </rPh>
    <rPh sb="13" eb="15">
      <t>ジコ</t>
    </rPh>
    <rPh sb="15" eb="17">
      <t>タクソウ</t>
    </rPh>
    <rPh sb="17" eb="18">
      <t>カク</t>
    </rPh>
    <rPh sb="18" eb="20">
      <t>デンリョク</t>
    </rPh>
    <rPh sb="20" eb="21">
      <t>リョウ</t>
    </rPh>
    <rPh sb="22" eb="24">
      <t>キサイ</t>
    </rPh>
    <rPh sb="30" eb="31">
      <t>サ</t>
    </rPh>
    <rPh sb="32" eb="33">
      <t>ヒ</t>
    </rPh>
    <phoneticPr fontId="4"/>
  </si>
  <si>
    <t>　実績値である。</t>
    <phoneticPr fontId="3"/>
  </si>
  <si>
    <t>余剰電力売却　提案金額　合計　</t>
    <rPh sb="0" eb="2">
      <t>ヨジョウ</t>
    </rPh>
    <rPh sb="2" eb="4">
      <t>デンリョク</t>
    </rPh>
    <rPh sb="4" eb="6">
      <t>バイキャク</t>
    </rPh>
    <rPh sb="7" eb="9">
      <t>テイアン</t>
    </rPh>
    <rPh sb="9" eb="11">
      <t>キンガク</t>
    </rPh>
    <rPh sb="12" eb="14">
      <t>ゴウケイ</t>
    </rPh>
    <phoneticPr fontId="4"/>
  </si>
  <si>
    <t>電力需給業務　提案金額　合計　</t>
    <rPh sb="0" eb="2">
      <t>デンリョク</t>
    </rPh>
    <rPh sb="2" eb="4">
      <t>ジュキュウ</t>
    </rPh>
    <rPh sb="4" eb="6">
      <t>ギョウム</t>
    </rPh>
    <rPh sb="7" eb="9">
      <t>テイアン</t>
    </rPh>
    <rPh sb="9" eb="11">
      <t>キンガク</t>
    </rPh>
    <rPh sb="12" eb="14">
      <t>ゴウケイ</t>
    </rPh>
    <phoneticPr fontId="4"/>
  </si>
  <si>
    <t>その他季料金</t>
  </si>
  <si>
    <t>夏季料金</t>
  </si>
  <si>
    <t>１　六供清掃工場　電力料金</t>
    <rPh sb="2" eb="4">
      <t>ロック</t>
    </rPh>
    <rPh sb="4" eb="6">
      <t>セイソウ</t>
    </rPh>
    <rPh sb="6" eb="8">
      <t>コウジョウ</t>
    </rPh>
    <rPh sb="9" eb="11">
      <t>デンリョク</t>
    </rPh>
    <rPh sb="11" eb="13">
      <t>リョウキン</t>
    </rPh>
    <phoneticPr fontId="4"/>
  </si>
  <si>
    <t>六供清掃工場　提案金額　合計　</t>
    <rPh sb="0" eb="2">
      <t>ロック</t>
    </rPh>
    <rPh sb="2" eb="4">
      <t>セイソウ</t>
    </rPh>
    <rPh sb="4" eb="6">
      <t>コウジョウ</t>
    </rPh>
    <rPh sb="7" eb="9">
      <t>テイアン</t>
    </rPh>
    <rPh sb="9" eb="11">
      <t>キンガク</t>
    </rPh>
    <rPh sb="12" eb="14">
      <t>ゴウケイ</t>
    </rPh>
    <phoneticPr fontId="4"/>
  </si>
  <si>
    <t>図書館本館　提案金額　合計　</t>
    <rPh sb="0" eb="3">
      <t>トショカン</t>
    </rPh>
    <rPh sb="3" eb="5">
      <t>ホンカン</t>
    </rPh>
    <rPh sb="6" eb="8">
      <t>テイアン</t>
    </rPh>
    <rPh sb="8" eb="10">
      <t>キンガク</t>
    </rPh>
    <rPh sb="11" eb="13">
      <t>ゴウケイ</t>
    </rPh>
    <phoneticPr fontId="4"/>
  </si>
  <si>
    <t>１　図書館本館　電力料金</t>
    <rPh sb="2" eb="5">
      <t>トショカン</t>
    </rPh>
    <rPh sb="5" eb="7">
      <t>ホンカン</t>
    </rPh>
    <rPh sb="8" eb="10">
      <t>デンリョク</t>
    </rPh>
    <rPh sb="10" eb="12">
      <t>リョウキン</t>
    </rPh>
    <phoneticPr fontId="4"/>
  </si>
  <si>
    <t>２　図書館本館　自己託送電力料金</t>
    <rPh sb="2" eb="5">
      <t>トショカン</t>
    </rPh>
    <rPh sb="5" eb="7">
      <t>ホンカン</t>
    </rPh>
    <rPh sb="8" eb="10">
      <t>ジコ</t>
    </rPh>
    <rPh sb="10" eb="12">
      <t>タクソウ</t>
    </rPh>
    <rPh sb="12" eb="14">
      <t>デンリョク</t>
    </rPh>
    <rPh sb="14" eb="16">
      <t>リョウキン</t>
    </rPh>
    <phoneticPr fontId="4"/>
  </si>
  <si>
    <t>水質浄化センター
　提案金額　合計　</t>
    <rPh sb="0" eb="4">
      <t>スイシツジョウカ</t>
    </rPh>
    <rPh sb="10" eb="12">
      <t>テイアン</t>
    </rPh>
    <rPh sb="12" eb="14">
      <t>キンガク</t>
    </rPh>
    <rPh sb="15" eb="17">
      <t>ゴウケイ</t>
    </rPh>
    <phoneticPr fontId="4"/>
  </si>
  <si>
    <t>１　水質浄化センター　電力料金</t>
    <rPh sb="2" eb="4">
      <t>スイシツ</t>
    </rPh>
    <rPh sb="4" eb="6">
      <t>ジョウカ</t>
    </rPh>
    <rPh sb="11" eb="13">
      <t>デンリョク</t>
    </rPh>
    <rPh sb="13" eb="15">
      <t>リョウキン</t>
    </rPh>
    <phoneticPr fontId="4"/>
  </si>
  <si>
    <t>２　水質浄化センター　自己託送電力料金</t>
    <rPh sb="2" eb="4">
      <t>スイシツ</t>
    </rPh>
    <rPh sb="4" eb="6">
      <t>ジョウカ</t>
    </rPh>
    <rPh sb="11" eb="13">
      <t>ジコ</t>
    </rPh>
    <rPh sb="13" eb="15">
      <t>タクソウ</t>
    </rPh>
    <rPh sb="15" eb="17">
      <t>デンリョク</t>
    </rPh>
    <rPh sb="17" eb="19">
      <t>リョウキン</t>
    </rPh>
    <phoneticPr fontId="4"/>
  </si>
  <si>
    <t>・１の差し引き前の各電力使用量は、令和４年の図書館本館の年間電力使用量実績値である。</t>
    <rPh sb="3" eb="4">
      <t>サ</t>
    </rPh>
    <rPh sb="5" eb="6">
      <t>ヒ</t>
    </rPh>
    <rPh sb="7" eb="8">
      <t>マエ</t>
    </rPh>
    <rPh sb="9" eb="10">
      <t>カク</t>
    </rPh>
    <rPh sb="10" eb="12">
      <t>デンリョク</t>
    </rPh>
    <rPh sb="12" eb="15">
      <t>シヨウリョウ</t>
    </rPh>
    <rPh sb="17" eb="19">
      <t>レイワ</t>
    </rPh>
    <rPh sb="20" eb="21">
      <t>ネン</t>
    </rPh>
    <rPh sb="22" eb="27">
      <t>トショカンホンカン</t>
    </rPh>
    <rPh sb="28" eb="29">
      <t>ネン</t>
    </rPh>
    <rPh sb="29" eb="30">
      <t>カン</t>
    </rPh>
    <rPh sb="30" eb="32">
      <t>デンリョク</t>
    </rPh>
    <rPh sb="32" eb="35">
      <t>シヨウリョウ</t>
    </rPh>
    <rPh sb="35" eb="38">
      <t>ジッセキチ</t>
    </rPh>
    <phoneticPr fontId="4"/>
  </si>
  <si>
    <t>・１の差し引き前の各電力使用量は、令和４年の水質浄化センターの年間電力使用量</t>
    <rPh sb="3" eb="4">
      <t>サ</t>
    </rPh>
    <rPh sb="5" eb="6">
      <t>ヒ</t>
    </rPh>
    <rPh sb="7" eb="8">
      <t>マエ</t>
    </rPh>
    <rPh sb="9" eb="10">
      <t>カク</t>
    </rPh>
    <rPh sb="10" eb="12">
      <t>デンリョク</t>
    </rPh>
    <rPh sb="12" eb="15">
      <t>シヨウリョウ</t>
    </rPh>
    <rPh sb="17" eb="19">
      <t>レイワ</t>
    </rPh>
    <rPh sb="20" eb="21">
      <t>ネン</t>
    </rPh>
    <rPh sb="22" eb="26">
      <t>スイシツジョウカ</t>
    </rPh>
    <rPh sb="31" eb="32">
      <t>ネン</t>
    </rPh>
    <rPh sb="32" eb="33">
      <t>カン</t>
    </rPh>
    <rPh sb="33" eb="35">
      <t>デンリョク</t>
    </rPh>
    <rPh sb="35" eb="38">
      <t>シヨウリョウ</t>
    </rPh>
    <phoneticPr fontId="4"/>
  </si>
  <si>
    <t>夏季昼間時間料金</t>
    <rPh sb="0" eb="2">
      <t>カキ</t>
    </rPh>
    <rPh sb="2" eb="4">
      <t>ヒルマ</t>
    </rPh>
    <rPh sb="4" eb="6">
      <t>ジカン</t>
    </rPh>
    <rPh sb="6" eb="8">
      <t>リョウキン</t>
    </rPh>
    <phoneticPr fontId="2"/>
  </si>
  <si>
    <t>その他季昼間時間料金</t>
    <rPh sb="2" eb="3">
      <t>タ</t>
    </rPh>
    <rPh sb="3" eb="4">
      <t>キ</t>
    </rPh>
    <rPh sb="4" eb="6">
      <t>ヒルマ</t>
    </rPh>
    <rPh sb="6" eb="8">
      <t>ジカン</t>
    </rPh>
    <rPh sb="8" eb="10">
      <t>リョウキン</t>
    </rPh>
    <phoneticPr fontId="2"/>
  </si>
  <si>
    <t>夜間時間料金</t>
    <rPh sb="0" eb="2">
      <t>ヤカン</t>
    </rPh>
    <rPh sb="2" eb="4">
      <t>ジカン</t>
    </rPh>
    <rPh sb="4" eb="6">
      <t>リョウキン</t>
    </rPh>
    <phoneticPr fontId="2"/>
  </si>
  <si>
    <t>ピーク時間料金</t>
    <rPh sb="3" eb="5">
      <t>ジカン</t>
    </rPh>
    <rPh sb="5" eb="7">
      <t>リョウキン</t>
    </rPh>
    <phoneticPr fontId="2"/>
  </si>
  <si>
    <t>１　総合福祉会館　電力料金</t>
    <rPh sb="2" eb="4">
      <t>ソウゴウ</t>
    </rPh>
    <rPh sb="4" eb="6">
      <t>フクシ</t>
    </rPh>
    <rPh sb="6" eb="8">
      <t>カイカン</t>
    </rPh>
    <rPh sb="9" eb="11">
      <t>デンリョク</t>
    </rPh>
    <rPh sb="11" eb="13">
      <t>リョウキン</t>
    </rPh>
    <phoneticPr fontId="4"/>
  </si>
  <si>
    <t>２　総合福祉会館　自己託送電力料金</t>
    <rPh sb="2" eb="4">
      <t>ソウゴウ</t>
    </rPh>
    <rPh sb="4" eb="6">
      <t>フクシ</t>
    </rPh>
    <rPh sb="6" eb="8">
      <t>カイカン</t>
    </rPh>
    <rPh sb="9" eb="11">
      <t>ジコ</t>
    </rPh>
    <rPh sb="11" eb="13">
      <t>タクソウ</t>
    </rPh>
    <rPh sb="13" eb="15">
      <t>デンリョク</t>
    </rPh>
    <rPh sb="15" eb="17">
      <t>リョウキン</t>
    </rPh>
    <phoneticPr fontId="4"/>
  </si>
  <si>
    <t>・１の差し引き前の各電力使用量は、令和４年の総合福祉会館の年間電力使用量実績値である。</t>
    <rPh sb="3" eb="4">
      <t>サ</t>
    </rPh>
    <rPh sb="5" eb="6">
      <t>ヒ</t>
    </rPh>
    <rPh sb="7" eb="8">
      <t>マエ</t>
    </rPh>
    <rPh sb="9" eb="10">
      <t>カク</t>
    </rPh>
    <rPh sb="10" eb="12">
      <t>デンリョク</t>
    </rPh>
    <rPh sb="12" eb="15">
      <t>シヨウリョウ</t>
    </rPh>
    <rPh sb="17" eb="19">
      <t>レイワ</t>
    </rPh>
    <rPh sb="20" eb="21">
      <t>ネン</t>
    </rPh>
    <rPh sb="22" eb="24">
      <t>ソウゴウ</t>
    </rPh>
    <rPh sb="24" eb="26">
      <t>フクシ</t>
    </rPh>
    <rPh sb="26" eb="28">
      <t>カイカン</t>
    </rPh>
    <rPh sb="29" eb="30">
      <t>ネン</t>
    </rPh>
    <rPh sb="30" eb="31">
      <t>カン</t>
    </rPh>
    <rPh sb="31" eb="33">
      <t>デンリョク</t>
    </rPh>
    <rPh sb="33" eb="36">
      <t>シヨウリョウ</t>
    </rPh>
    <rPh sb="36" eb="39">
      <t>ジッセキチ</t>
    </rPh>
    <phoneticPr fontId="4"/>
  </si>
  <si>
    <t>１　障害者教養文化体育施設　電力料金</t>
    <rPh sb="2" eb="5">
      <t>ショウガイシャ</t>
    </rPh>
    <rPh sb="5" eb="7">
      <t>キョウヨウ</t>
    </rPh>
    <rPh sb="7" eb="9">
      <t>ブンカ</t>
    </rPh>
    <rPh sb="9" eb="11">
      <t>タイイク</t>
    </rPh>
    <rPh sb="11" eb="13">
      <t>シセツ</t>
    </rPh>
    <rPh sb="14" eb="16">
      <t>デンリョク</t>
    </rPh>
    <rPh sb="16" eb="18">
      <t>リョウキン</t>
    </rPh>
    <phoneticPr fontId="4"/>
  </si>
  <si>
    <t>２　障害者教養文化体育施設　自己託送電力料金</t>
    <rPh sb="2" eb="5">
      <t>ショウガイシャ</t>
    </rPh>
    <rPh sb="5" eb="7">
      <t>キョウヨウ</t>
    </rPh>
    <rPh sb="7" eb="9">
      <t>ブンカ</t>
    </rPh>
    <rPh sb="9" eb="11">
      <t>タイイク</t>
    </rPh>
    <rPh sb="11" eb="13">
      <t>シセツ</t>
    </rPh>
    <rPh sb="14" eb="16">
      <t>ジコ</t>
    </rPh>
    <rPh sb="16" eb="18">
      <t>タクソウ</t>
    </rPh>
    <rPh sb="18" eb="20">
      <t>デンリョク</t>
    </rPh>
    <rPh sb="20" eb="22">
      <t>リョウキン</t>
    </rPh>
    <phoneticPr fontId="4"/>
  </si>
  <si>
    <t>・１の差し引き前の各電力使用量は、令和４年の障害者教養文化体育施設の年間電力使用量実績値である。</t>
    <rPh sb="3" eb="4">
      <t>サ</t>
    </rPh>
    <rPh sb="5" eb="6">
      <t>ヒ</t>
    </rPh>
    <rPh sb="7" eb="8">
      <t>マエ</t>
    </rPh>
    <rPh sb="9" eb="10">
      <t>カク</t>
    </rPh>
    <rPh sb="10" eb="12">
      <t>デンリョク</t>
    </rPh>
    <rPh sb="12" eb="15">
      <t>シヨウリョウ</t>
    </rPh>
    <rPh sb="17" eb="19">
      <t>レイワ</t>
    </rPh>
    <rPh sb="20" eb="21">
      <t>ネン</t>
    </rPh>
    <rPh sb="22" eb="25">
      <t>ショウガイシャ</t>
    </rPh>
    <rPh sb="25" eb="27">
      <t>キョウヨウ</t>
    </rPh>
    <rPh sb="27" eb="29">
      <t>ブンカ</t>
    </rPh>
    <rPh sb="29" eb="31">
      <t>タイイク</t>
    </rPh>
    <rPh sb="31" eb="33">
      <t>シセツ</t>
    </rPh>
    <rPh sb="34" eb="35">
      <t>ネン</t>
    </rPh>
    <rPh sb="35" eb="36">
      <t>カン</t>
    </rPh>
    <rPh sb="36" eb="38">
      <t>デンリョク</t>
    </rPh>
    <rPh sb="38" eb="41">
      <t>シヨウリョウ</t>
    </rPh>
    <rPh sb="41" eb="44">
      <t>ジッセキチ</t>
    </rPh>
    <phoneticPr fontId="4"/>
  </si>
  <si>
    <t>障害者教養文化体育施設
提案金額　合計　</t>
    <rPh sb="0" eb="3">
      <t>ショウガイシャ</t>
    </rPh>
    <rPh sb="3" eb="5">
      <t>キョウヨウ</t>
    </rPh>
    <rPh sb="5" eb="7">
      <t>ブンカ</t>
    </rPh>
    <rPh sb="7" eb="9">
      <t>タイイク</t>
    </rPh>
    <rPh sb="9" eb="11">
      <t>シセツ</t>
    </rPh>
    <rPh sb="12" eb="14">
      <t>テイアン</t>
    </rPh>
    <rPh sb="14" eb="16">
      <t>キンガク</t>
    </rPh>
    <rPh sb="17" eb="19">
      <t>ゴウケイ</t>
    </rPh>
    <phoneticPr fontId="4"/>
  </si>
  <si>
    <t>大胡支所　提案金額　合計　</t>
    <rPh sb="0" eb="2">
      <t>オオゴ</t>
    </rPh>
    <rPh sb="2" eb="4">
      <t>シショ</t>
    </rPh>
    <rPh sb="5" eb="7">
      <t>テイアン</t>
    </rPh>
    <rPh sb="7" eb="9">
      <t>キンガク</t>
    </rPh>
    <rPh sb="10" eb="12">
      <t>ゴウケイ</t>
    </rPh>
    <phoneticPr fontId="4"/>
  </si>
  <si>
    <t>１　大胡支所　電力料金</t>
    <rPh sb="2" eb="4">
      <t>オオゴ</t>
    </rPh>
    <rPh sb="4" eb="6">
      <t>シショ</t>
    </rPh>
    <rPh sb="7" eb="9">
      <t>デンリョク</t>
    </rPh>
    <rPh sb="9" eb="11">
      <t>リョウキン</t>
    </rPh>
    <phoneticPr fontId="4"/>
  </si>
  <si>
    <t>２　大胡支所　自己託送電力料金</t>
    <rPh sb="2" eb="4">
      <t>オオゴ</t>
    </rPh>
    <rPh sb="4" eb="6">
      <t>シショ</t>
    </rPh>
    <rPh sb="7" eb="9">
      <t>ジコ</t>
    </rPh>
    <rPh sb="9" eb="11">
      <t>タクソウ</t>
    </rPh>
    <rPh sb="11" eb="13">
      <t>デンリョク</t>
    </rPh>
    <rPh sb="13" eb="15">
      <t>リョウキン</t>
    </rPh>
    <phoneticPr fontId="4"/>
  </si>
  <si>
    <t>・１の差し引き前の各電力使用量は、令和４年の大胡支所の年間電力使用量実績値である。</t>
    <rPh sb="3" eb="4">
      <t>サ</t>
    </rPh>
    <rPh sb="5" eb="6">
      <t>ヒ</t>
    </rPh>
    <rPh sb="7" eb="8">
      <t>マエ</t>
    </rPh>
    <rPh sb="9" eb="10">
      <t>カク</t>
    </rPh>
    <rPh sb="10" eb="12">
      <t>デンリョク</t>
    </rPh>
    <rPh sb="12" eb="15">
      <t>シヨウリョウ</t>
    </rPh>
    <rPh sb="17" eb="19">
      <t>レイワ</t>
    </rPh>
    <rPh sb="20" eb="21">
      <t>ネン</t>
    </rPh>
    <rPh sb="22" eb="24">
      <t>オオゴ</t>
    </rPh>
    <rPh sb="24" eb="26">
      <t>シショ</t>
    </rPh>
    <rPh sb="27" eb="28">
      <t>ネン</t>
    </rPh>
    <rPh sb="28" eb="29">
      <t>カン</t>
    </rPh>
    <rPh sb="29" eb="31">
      <t>デンリョク</t>
    </rPh>
    <rPh sb="31" eb="34">
      <t>シヨウリョウ</t>
    </rPh>
    <rPh sb="34" eb="37">
      <t>ジッセキチ</t>
    </rPh>
    <phoneticPr fontId="4"/>
  </si>
  <si>
    <t>粕川支所　提案金額　合計　</t>
    <rPh sb="0" eb="2">
      <t>カスカワ</t>
    </rPh>
    <rPh sb="2" eb="4">
      <t>シショ</t>
    </rPh>
    <rPh sb="5" eb="7">
      <t>テイアン</t>
    </rPh>
    <rPh sb="7" eb="9">
      <t>キンガク</t>
    </rPh>
    <rPh sb="10" eb="12">
      <t>ゴウケイ</t>
    </rPh>
    <phoneticPr fontId="4"/>
  </si>
  <si>
    <t>１　粕川支所　電力料金</t>
    <rPh sb="2" eb="4">
      <t>カスカワ</t>
    </rPh>
    <rPh sb="4" eb="6">
      <t>シショ</t>
    </rPh>
    <rPh sb="7" eb="9">
      <t>デンリョク</t>
    </rPh>
    <rPh sb="9" eb="11">
      <t>リョウキン</t>
    </rPh>
    <phoneticPr fontId="4"/>
  </si>
  <si>
    <t>２　粕川支所　自己託送電力料金</t>
    <rPh sb="2" eb="4">
      <t>カスカワ</t>
    </rPh>
    <rPh sb="4" eb="6">
      <t>シショ</t>
    </rPh>
    <rPh sb="7" eb="9">
      <t>ジコ</t>
    </rPh>
    <rPh sb="9" eb="11">
      <t>タクソウ</t>
    </rPh>
    <rPh sb="11" eb="13">
      <t>デンリョク</t>
    </rPh>
    <rPh sb="13" eb="15">
      <t>リョウキン</t>
    </rPh>
    <phoneticPr fontId="4"/>
  </si>
  <si>
    <t>・１の差し引き前の各電力使用量は、令和４年の粕川支所の年間電力使用量実績値である。</t>
    <rPh sb="3" eb="4">
      <t>サ</t>
    </rPh>
    <rPh sb="5" eb="6">
      <t>ヒ</t>
    </rPh>
    <rPh sb="7" eb="8">
      <t>マエ</t>
    </rPh>
    <rPh sb="9" eb="10">
      <t>カク</t>
    </rPh>
    <rPh sb="10" eb="12">
      <t>デンリョク</t>
    </rPh>
    <rPh sb="12" eb="15">
      <t>シヨウリョウ</t>
    </rPh>
    <rPh sb="17" eb="19">
      <t>レイワ</t>
    </rPh>
    <rPh sb="20" eb="21">
      <t>ネン</t>
    </rPh>
    <rPh sb="22" eb="24">
      <t>カスカワ</t>
    </rPh>
    <rPh sb="24" eb="26">
      <t>シショ</t>
    </rPh>
    <rPh sb="27" eb="28">
      <t>ネン</t>
    </rPh>
    <rPh sb="28" eb="29">
      <t>カン</t>
    </rPh>
    <rPh sb="29" eb="31">
      <t>デンリョク</t>
    </rPh>
    <rPh sb="31" eb="34">
      <t>シヨウリョウ</t>
    </rPh>
    <rPh sb="34" eb="37">
      <t>ジッセキチ</t>
    </rPh>
    <phoneticPr fontId="4"/>
  </si>
  <si>
    <t>宮城支所　提案金額　合計　</t>
    <rPh sb="0" eb="2">
      <t>ミヤギ</t>
    </rPh>
    <rPh sb="2" eb="4">
      <t>シショ</t>
    </rPh>
    <rPh sb="5" eb="7">
      <t>テイアン</t>
    </rPh>
    <rPh sb="7" eb="9">
      <t>キンガク</t>
    </rPh>
    <rPh sb="10" eb="12">
      <t>ゴウケイ</t>
    </rPh>
    <phoneticPr fontId="4"/>
  </si>
  <si>
    <t>１　宮城支所　電力料金</t>
    <rPh sb="2" eb="4">
      <t>ミヤギ</t>
    </rPh>
    <rPh sb="4" eb="6">
      <t>シショ</t>
    </rPh>
    <rPh sb="7" eb="9">
      <t>デンリョク</t>
    </rPh>
    <rPh sb="9" eb="11">
      <t>リョウキン</t>
    </rPh>
    <phoneticPr fontId="4"/>
  </si>
  <si>
    <t>２　宮城支所　自己託送電力料金</t>
    <rPh sb="2" eb="4">
      <t>ミヤギ</t>
    </rPh>
    <rPh sb="4" eb="6">
      <t>シショ</t>
    </rPh>
    <rPh sb="7" eb="9">
      <t>ジコ</t>
    </rPh>
    <rPh sb="9" eb="11">
      <t>タクソウ</t>
    </rPh>
    <rPh sb="11" eb="13">
      <t>デンリョク</t>
    </rPh>
    <rPh sb="13" eb="15">
      <t>リョウキン</t>
    </rPh>
    <phoneticPr fontId="4"/>
  </si>
  <si>
    <t>・１の差し引き前の各電力使用量は、令和４年の宮城支所の年間電力使用量実績値である。</t>
    <rPh sb="3" eb="4">
      <t>サ</t>
    </rPh>
    <rPh sb="5" eb="6">
      <t>ヒ</t>
    </rPh>
    <rPh sb="7" eb="8">
      <t>マエ</t>
    </rPh>
    <rPh sb="9" eb="10">
      <t>カク</t>
    </rPh>
    <rPh sb="10" eb="12">
      <t>デンリョク</t>
    </rPh>
    <rPh sb="12" eb="15">
      <t>シヨウリョウ</t>
    </rPh>
    <rPh sb="17" eb="19">
      <t>レイワ</t>
    </rPh>
    <rPh sb="20" eb="21">
      <t>ネン</t>
    </rPh>
    <rPh sb="22" eb="24">
      <t>ミヤギ</t>
    </rPh>
    <rPh sb="24" eb="26">
      <t>シショ</t>
    </rPh>
    <rPh sb="27" eb="28">
      <t>ネン</t>
    </rPh>
    <rPh sb="28" eb="29">
      <t>カン</t>
    </rPh>
    <rPh sb="29" eb="31">
      <t>デンリョク</t>
    </rPh>
    <rPh sb="31" eb="34">
      <t>シヨウリョウ</t>
    </rPh>
    <rPh sb="34" eb="37">
      <t>ジッセキチ</t>
    </rPh>
    <phoneticPr fontId="4"/>
  </si>
  <si>
    <t>富士見支所　提案金額　合計　</t>
    <rPh sb="6" eb="8">
      <t>テイアン</t>
    </rPh>
    <rPh sb="8" eb="10">
      <t>キンガク</t>
    </rPh>
    <rPh sb="11" eb="13">
      <t>ゴウケイ</t>
    </rPh>
    <phoneticPr fontId="4"/>
  </si>
  <si>
    <t>１　富士見支所　電力料金</t>
    <rPh sb="8" eb="10">
      <t>デンリョク</t>
    </rPh>
    <rPh sb="10" eb="12">
      <t>リョウキン</t>
    </rPh>
    <phoneticPr fontId="4"/>
  </si>
  <si>
    <t>２　富士見支所　自己託送電力料金</t>
    <rPh sb="8" eb="10">
      <t>ジコ</t>
    </rPh>
    <rPh sb="10" eb="12">
      <t>タクソウ</t>
    </rPh>
    <rPh sb="12" eb="14">
      <t>デンリョク</t>
    </rPh>
    <rPh sb="14" eb="16">
      <t>リョウキン</t>
    </rPh>
    <phoneticPr fontId="4"/>
  </si>
  <si>
    <t>・１の差し引き前の各電力使用量は、令和４年の富士見支所の年間電力使用量実績値である。</t>
    <rPh sb="3" eb="4">
      <t>サ</t>
    </rPh>
    <rPh sb="5" eb="6">
      <t>ヒ</t>
    </rPh>
    <rPh sb="7" eb="8">
      <t>マエ</t>
    </rPh>
    <rPh sb="9" eb="10">
      <t>カク</t>
    </rPh>
    <rPh sb="10" eb="12">
      <t>デンリョク</t>
    </rPh>
    <rPh sb="12" eb="15">
      <t>シヨウリョウ</t>
    </rPh>
    <rPh sb="17" eb="19">
      <t>レイワ</t>
    </rPh>
    <rPh sb="20" eb="21">
      <t>ネン</t>
    </rPh>
    <rPh sb="28" eb="29">
      <t>ネン</t>
    </rPh>
    <rPh sb="29" eb="30">
      <t>カン</t>
    </rPh>
    <rPh sb="30" eb="32">
      <t>デンリョク</t>
    </rPh>
    <rPh sb="32" eb="35">
      <t>シヨウリョウ</t>
    </rPh>
    <rPh sb="35" eb="38">
      <t>ジッセキチ</t>
    </rPh>
    <phoneticPr fontId="4"/>
  </si>
  <si>
    <t>敷島浄水場　提案金額　合計　</t>
    <rPh sb="6" eb="8">
      <t>テイアン</t>
    </rPh>
    <rPh sb="8" eb="10">
      <t>キンガク</t>
    </rPh>
    <rPh sb="11" eb="13">
      <t>ゴウケイ</t>
    </rPh>
    <phoneticPr fontId="4"/>
  </si>
  <si>
    <t>１　敷島浄水場　電力料金</t>
    <rPh sb="8" eb="10">
      <t>デンリョク</t>
    </rPh>
    <rPh sb="10" eb="12">
      <t>リョウキン</t>
    </rPh>
    <phoneticPr fontId="4"/>
  </si>
  <si>
    <t>２　敷島浄水場　自己託送電力料金</t>
    <rPh sb="8" eb="10">
      <t>ジコ</t>
    </rPh>
    <rPh sb="10" eb="12">
      <t>タクソウ</t>
    </rPh>
    <rPh sb="12" eb="14">
      <t>デンリョク</t>
    </rPh>
    <rPh sb="14" eb="16">
      <t>リョウキン</t>
    </rPh>
    <phoneticPr fontId="4"/>
  </si>
  <si>
    <t>・１の差し引き前の各電力使用量は、令和４年の敷島浄水場の年間電力使用量実績値である。</t>
    <rPh sb="3" eb="4">
      <t>サ</t>
    </rPh>
    <rPh sb="5" eb="6">
      <t>ヒ</t>
    </rPh>
    <rPh sb="7" eb="8">
      <t>マエ</t>
    </rPh>
    <rPh sb="9" eb="10">
      <t>カク</t>
    </rPh>
    <rPh sb="10" eb="12">
      <t>デンリョク</t>
    </rPh>
    <rPh sb="12" eb="15">
      <t>シヨウリョウ</t>
    </rPh>
    <rPh sb="17" eb="19">
      <t>レイワ</t>
    </rPh>
    <rPh sb="20" eb="21">
      <t>ネン</t>
    </rPh>
    <rPh sb="28" eb="29">
      <t>ネン</t>
    </rPh>
    <rPh sb="29" eb="30">
      <t>カン</t>
    </rPh>
    <rPh sb="30" eb="32">
      <t>デンリョク</t>
    </rPh>
    <rPh sb="32" eb="35">
      <t>シヨウリョウ</t>
    </rPh>
    <rPh sb="35" eb="38">
      <t>ジッセキチ</t>
    </rPh>
    <phoneticPr fontId="4"/>
  </si>
  <si>
    <t>総合福祉会館
提案金額　合計　</t>
    <rPh sb="0" eb="2">
      <t>ソウゴウ</t>
    </rPh>
    <rPh sb="2" eb="4">
      <t>フクシ</t>
    </rPh>
    <rPh sb="4" eb="6">
      <t>カイカン</t>
    </rPh>
    <rPh sb="7" eb="9">
      <t>テイアン</t>
    </rPh>
    <rPh sb="9" eb="11">
      <t>キンガク</t>
    </rPh>
    <rPh sb="12" eb="14">
      <t>ゴウケイ</t>
    </rPh>
    <phoneticPr fontId="4"/>
  </si>
  <si>
    <t>　件名：六供清掃工場の余剰電力を活用した自己託送事業</t>
    <rPh sb="1" eb="3">
      <t>ケンメイ</t>
    </rPh>
    <rPh sb="4" eb="6">
      <t>ロック</t>
    </rPh>
    <rPh sb="6" eb="8">
      <t>セイソウ</t>
    </rPh>
    <rPh sb="8" eb="10">
      <t>コウジョウ</t>
    </rPh>
    <rPh sb="11" eb="13">
      <t>ヨジョウ</t>
    </rPh>
    <rPh sb="13" eb="15">
      <t>デンリョク</t>
    </rPh>
    <rPh sb="16" eb="18">
      <t>カツヨウ</t>
    </rPh>
    <rPh sb="20" eb="22">
      <t>ジコ</t>
    </rPh>
    <rPh sb="22" eb="24">
      <t>タクソウ</t>
    </rPh>
    <rPh sb="24" eb="26">
      <t>ジギョウ</t>
    </rPh>
    <phoneticPr fontId="4"/>
  </si>
  <si>
    <t>様式第9号（9－10）</t>
    <rPh sb="0" eb="2">
      <t>ヨウシキ</t>
    </rPh>
    <rPh sb="2" eb="3">
      <t>ダイ</t>
    </rPh>
    <rPh sb="4" eb="5">
      <t>ゴウ</t>
    </rPh>
    <phoneticPr fontId="3"/>
  </si>
  <si>
    <t>様式第9号（9－11）</t>
    <rPh sb="0" eb="2">
      <t>ヨウシキ</t>
    </rPh>
    <rPh sb="2" eb="3">
      <t>ダイ</t>
    </rPh>
    <rPh sb="4" eb="5">
      <t>ゴウ</t>
    </rPh>
    <phoneticPr fontId="3"/>
  </si>
  <si>
    <t>様式第9号（9－９）</t>
    <rPh sb="0" eb="2">
      <t>ヨウシキ</t>
    </rPh>
    <rPh sb="2" eb="3">
      <t>ダイ</t>
    </rPh>
    <rPh sb="4" eb="5">
      <t>ゴウ</t>
    </rPh>
    <phoneticPr fontId="3"/>
  </si>
  <si>
    <t>様式第9号（9－８）</t>
    <rPh sb="0" eb="2">
      <t>ヨウシキ</t>
    </rPh>
    <rPh sb="2" eb="3">
      <t>ダイ</t>
    </rPh>
    <rPh sb="4" eb="5">
      <t>ゴウ</t>
    </rPh>
    <phoneticPr fontId="3"/>
  </si>
  <si>
    <t>様式第9号（9－７）</t>
    <rPh sb="0" eb="2">
      <t>ヨウシキ</t>
    </rPh>
    <rPh sb="2" eb="3">
      <t>ダイ</t>
    </rPh>
    <rPh sb="4" eb="5">
      <t>ゴウ</t>
    </rPh>
    <phoneticPr fontId="3"/>
  </si>
  <si>
    <t>様式第9号（9－６）</t>
    <rPh sb="0" eb="2">
      <t>ヨウシキ</t>
    </rPh>
    <rPh sb="2" eb="3">
      <t>ダイ</t>
    </rPh>
    <rPh sb="4" eb="5">
      <t>ゴウ</t>
    </rPh>
    <phoneticPr fontId="3"/>
  </si>
  <si>
    <t>様式第9号（9－５）</t>
    <rPh sb="0" eb="2">
      <t>ヨウシキ</t>
    </rPh>
    <rPh sb="2" eb="3">
      <t>ダイ</t>
    </rPh>
    <rPh sb="4" eb="5">
      <t>ゴウ</t>
    </rPh>
    <phoneticPr fontId="3"/>
  </si>
  <si>
    <t>様式第9号（9－４）</t>
    <rPh sb="0" eb="2">
      <t>ヨウシキ</t>
    </rPh>
    <rPh sb="2" eb="3">
      <t>ダイ</t>
    </rPh>
    <rPh sb="4" eb="5">
      <t>ゴウ</t>
    </rPh>
    <phoneticPr fontId="3"/>
  </si>
  <si>
    <t>様式第9号（9－３）</t>
    <rPh sb="0" eb="2">
      <t>ヨウシキ</t>
    </rPh>
    <rPh sb="2" eb="3">
      <t>ダイ</t>
    </rPh>
    <rPh sb="4" eb="5">
      <t>ゴウ</t>
    </rPh>
    <phoneticPr fontId="3"/>
  </si>
  <si>
    <t>様式第9号（9－２）</t>
    <rPh sb="0" eb="2">
      <t>ヨウシキ</t>
    </rPh>
    <rPh sb="2" eb="3">
      <t>ダイ</t>
    </rPh>
    <rPh sb="4" eb="5">
      <t>ゴウ</t>
    </rPh>
    <phoneticPr fontId="3"/>
  </si>
  <si>
    <t>様式第9号（9－１）</t>
    <rPh sb="0" eb="2">
      <t>ヨウシキ</t>
    </rPh>
    <rPh sb="2" eb="3">
      <t>ダイ</t>
    </rPh>
    <rPh sb="4" eb="5">
      <t>ゴウ</t>
    </rPh>
    <phoneticPr fontId="3"/>
  </si>
  <si>
    <t>夏季昼間時間料金</t>
    <rPh sb="2" eb="4">
      <t>チュウカン</t>
    </rPh>
    <rPh sb="4" eb="6">
      <t>ジカン</t>
    </rPh>
    <rPh sb="6" eb="8">
      <t>リョウキン</t>
    </rPh>
    <phoneticPr fontId="3"/>
  </si>
  <si>
    <t>その他季昼間時間料金</t>
    <rPh sb="2" eb="3">
      <t>タ</t>
    </rPh>
    <rPh sb="3" eb="4">
      <t>キ</t>
    </rPh>
    <rPh sb="4" eb="6">
      <t>チュウカン</t>
    </rPh>
    <rPh sb="6" eb="8">
      <t>ジカン</t>
    </rPh>
    <rPh sb="8" eb="10">
      <t>リョウキン</t>
    </rPh>
    <phoneticPr fontId="3"/>
  </si>
  <si>
    <t>夜間時間料金</t>
    <rPh sb="2" eb="4">
      <t>ジカン</t>
    </rPh>
    <rPh sb="4" eb="6">
      <t>リョウキン</t>
    </rPh>
    <phoneticPr fontId="3"/>
  </si>
  <si>
    <t>様式第9号（9－12）</t>
    <rPh sb="0" eb="2">
      <t>ヨウシキ</t>
    </rPh>
    <rPh sb="2" eb="3">
      <t>ダイ</t>
    </rPh>
    <rPh sb="4" eb="5">
      <t>ゴウ</t>
    </rPh>
    <phoneticPr fontId="3"/>
  </si>
  <si>
    <t>○○○○　提案金額　合計　</t>
    <rPh sb="5" eb="7">
      <t>テイアン</t>
    </rPh>
    <rPh sb="7" eb="9">
      <t>キンガク</t>
    </rPh>
    <rPh sb="10" eb="12">
      <t>ゴウケイ</t>
    </rPh>
    <phoneticPr fontId="4"/>
  </si>
  <si>
    <t>１　○○○○　電力料金</t>
    <rPh sb="7" eb="9">
      <t>デンリョク</t>
    </rPh>
    <rPh sb="9" eb="11">
      <t>リョウキン</t>
    </rPh>
    <phoneticPr fontId="4"/>
  </si>
  <si>
    <t>２　○○○○　自己託送電力料金</t>
    <rPh sb="7" eb="9">
      <t>ジコ</t>
    </rPh>
    <rPh sb="9" eb="11">
      <t>タクソウ</t>
    </rPh>
    <rPh sb="11" eb="13">
      <t>デンリョク</t>
    </rPh>
    <rPh sb="13" eb="15">
      <t>リョウキン</t>
    </rPh>
    <phoneticPr fontId="4"/>
  </si>
  <si>
    <t>・１の差し引き前の各電力使用量は、令和４年の○○○○の年間電力使用量実績値である。</t>
    <rPh sb="3" eb="4">
      <t>サ</t>
    </rPh>
    <rPh sb="5" eb="6">
      <t>ヒ</t>
    </rPh>
    <rPh sb="7" eb="8">
      <t>マエ</t>
    </rPh>
    <rPh sb="9" eb="10">
      <t>カク</t>
    </rPh>
    <rPh sb="10" eb="12">
      <t>デンリョク</t>
    </rPh>
    <rPh sb="12" eb="15">
      <t>シヨウリョウ</t>
    </rPh>
    <rPh sb="17" eb="19">
      <t>レイワ</t>
    </rPh>
    <rPh sb="20" eb="21">
      <t>ネン</t>
    </rPh>
    <rPh sb="27" eb="28">
      <t>ネン</t>
    </rPh>
    <rPh sb="28" eb="29">
      <t>カン</t>
    </rPh>
    <rPh sb="29" eb="31">
      <t>デンリョク</t>
    </rPh>
    <rPh sb="31" eb="34">
      <t>シヨウリョウ</t>
    </rPh>
    <rPh sb="34" eb="37">
      <t>ジッセキチ</t>
    </rPh>
    <phoneticPr fontId="4"/>
  </si>
  <si>
    <t>・各項目の金額欄に小数点以下が生じた場合は、小数点以下を切捨てとします。</t>
    <rPh sb="1" eb="4">
      <t>カクコウモク</t>
    </rPh>
    <rPh sb="5" eb="7">
      <t>キンガク</t>
    </rPh>
    <rPh sb="7" eb="8">
      <t>ラン</t>
    </rPh>
    <rPh sb="9" eb="12">
      <t>ショウスウテン</t>
    </rPh>
    <rPh sb="12" eb="14">
      <t>イカ</t>
    </rPh>
    <rPh sb="15" eb="16">
      <t>ショウ</t>
    </rPh>
    <rPh sb="18" eb="20">
      <t>バアイ</t>
    </rPh>
    <rPh sb="22" eb="25">
      <t>ショウスウテン</t>
    </rPh>
    <rPh sb="25" eb="27">
      <t>イカ</t>
    </rPh>
    <rPh sb="28" eb="30">
      <t>キリス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</si>
</sst>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金&quot;#,##0&quot;円(税込)&quot;"/>
    <numFmt numFmtId="177" formatCode="#,##0_ "/>
    <numFmt numFmtId="178" formatCode="#,##0.00_ "/>
    <numFmt numFmtId="179" formatCode="#,##0.00_);[Red]\(#,##0.00\)"/>
    <numFmt numFmtId="180" formatCode="0.0_ "/>
  </numFmts>
  <fonts count="14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00000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u/>
      <sz val="12"/>
      <color theme="1"/>
      <name val="ＭＳ Ｐ明朝"/>
      <family val="1"/>
      <charset val="128"/>
    </font>
    <font>
      <b/>
      <sz val="11"/>
      <color rgb="FF3F3F3F"/>
      <name val="ＭＳ Ｐゴシック"/>
      <family val="2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4"/>
      <color theme="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76" fontId="8" fillId="0" borderId="0" xfId="0" applyNumberFormat="1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7" fontId="5" fillId="0" borderId="2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178" fontId="5" fillId="3" borderId="2" xfId="0" applyNumberFormat="1" applyFont="1" applyFill="1" applyBorder="1" applyProtection="1">
      <alignment vertical="center"/>
      <protection locked="0"/>
    </xf>
    <xf numFmtId="177" fontId="5" fillId="0" borderId="2" xfId="0" applyNumberFormat="1" applyFont="1" applyFill="1" applyBorder="1">
      <alignment vertical="center"/>
    </xf>
    <xf numFmtId="179" fontId="5" fillId="3" borderId="2" xfId="0" applyNumberFormat="1" applyFont="1" applyFill="1" applyBorder="1" applyProtection="1">
      <alignment vertical="center"/>
      <protection locked="0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177" fontId="5" fillId="0" borderId="4" xfId="0" applyNumberFormat="1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177" fontId="5" fillId="0" borderId="7" xfId="0" applyNumberFormat="1" applyFont="1" applyBorder="1">
      <alignment vertical="center"/>
    </xf>
    <xf numFmtId="177" fontId="5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177" fontId="5" fillId="3" borderId="2" xfId="0" applyNumberFormat="1" applyFont="1" applyFill="1" applyBorder="1" applyProtection="1">
      <alignment vertical="center"/>
      <protection locked="0"/>
    </xf>
    <xf numFmtId="177" fontId="5" fillId="0" borderId="8" xfId="0" applyNumberFormat="1" applyFont="1" applyBorder="1">
      <alignment vertical="center"/>
    </xf>
    <xf numFmtId="180" fontId="5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179" fontId="5" fillId="3" borderId="4" xfId="0" applyNumberFormat="1" applyFont="1" applyFill="1" applyBorder="1" applyProtection="1">
      <alignment vertical="center"/>
      <protection locked="0"/>
    </xf>
    <xf numFmtId="0" fontId="5" fillId="0" borderId="15" xfId="0" applyFont="1" applyBorder="1">
      <alignment vertical="center"/>
    </xf>
    <xf numFmtId="177" fontId="5" fillId="3" borderId="2" xfId="0" applyNumberFormat="1" applyFont="1" applyFill="1" applyBorder="1">
      <alignment vertical="center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3" fontId="5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0" fontId="5" fillId="0" borderId="1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workbookViewId="0">
      <selection activeCell="R24" sqref="R24"/>
    </sheetView>
  </sheetViews>
  <sheetFormatPr defaultColWidth="8.25" defaultRowHeight="13.5" x14ac:dyDescent="0.4"/>
  <cols>
    <col min="1" max="1" width="2.25" style="2" customWidth="1"/>
    <col min="2" max="2" width="25.625" style="2" customWidth="1"/>
    <col min="3" max="3" width="10" style="2" customWidth="1"/>
    <col min="4" max="4" width="6.875" style="2" customWidth="1"/>
    <col min="5" max="5" width="10.875" style="2" customWidth="1"/>
    <col min="6" max="6" width="5.75" style="2" customWidth="1"/>
    <col min="7" max="7" width="17.625" style="2" customWidth="1"/>
    <col min="8" max="8" width="2.75" style="2" customWidth="1"/>
    <col min="9" max="16384" width="8.25" style="2"/>
  </cols>
  <sheetData>
    <row r="2" spans="1:7" x14ac:dyDescent="0.4">
      <c r="A2" s="1"/>
      <c r="B2" s="2" t="s">
        <v>74</v>
      </c>
      <c r="G2" s="27"/>
    </row>
    <row r="3" spans="1:7" x14ac:dyDescent="0.4">
      <c r="G3" s="3"/>
    </row>
    <row r="6" spans="1:7" ht="24" customHeight="1" x14ac:dyDescent="0.4">
      <c r="B6" s="39" t="s">
        <v>0</v>
      </c>
      <c r="C6" s="39"/>
      <c r="D6" s="39"/>
      <c r="E6" s="39"/>
      <c r="F6" s="39"/>
      <c r="G6" s="39"/>
    </row>
    <row r="8" spans="1:7" ht="20.25" customHeight="1" x14ac:dyDescent="0.4">
      <c r="B8" s="2" t="s">
        <v>1</v>
      </c>
    </row>
    <row r="9" spans="1:7" ht="23.25" customHeight="1" x14ac:dyDescent="0.4">
      <c r="B9" s="2" t="s">
        <v>63</v>
      </c>
    </row>
    <row r="10" spans="1:7" ht="12" customHeight="1" x14ac:dyDescent="0.4"/>
    <row r="11" spans="1:7" ht="13.5" customHeight="1" thickBot="1" x14ac:dyDescent="0.45"/>
    <row r="12" spans="1:7" ht="30.75" customHeight="1" thickBot="1" x14ac:dyDescent="0.45">
      <c r="B12" s="24" t="s">
        <v>17</v>
      </c>
      <c r="C12" s="40" t="str">
        <f>IFERROR(G18,"")</f>
        <v/>
      </c>
      <c r="D12" s="40"/>
      <c r="E12" s="40"/>
      <c r="F12" s="4"/>
      <c r="G12" s="4"/>
    </row>
    <row r="13" spans="1:7" ht="23.25" customHeight="1" x14ac:dyDescent="0.4">
      <c r="B13" s="2" t="s">
        <v>21</v>
      </c>
    </row>
    <row r="14" spans="1:7" ht="18" customHeight="1" x14ac:dyDescent="0.4">
      <c r="B14" s="30" t="s">
        <v>2</v>
      </c>
      <c r="C14" s="30" t="s">
        <v>3</v>
      </c>
      <c r="D14" s="5" t="s">
        <v>4</v>
      </c>
      <c r="E14" s="6" t="s">
        <v>5</v>
      </c>
      <c r="F14" s="5" t="s">
        <v>6</v>
      </c>
      <c r="G14" s="5" t="s">
        <v>7</v>
      </c>
    </row>
    <row r="15" spans="1:7" ht="30" customHeight="1" x14ac:dyDescent="0.4">
      <c r="B15" s="31" t="s">
        <v>75</v>
      </c>
      <c r="C15" s="36">
        <v>1050180</v>
      </c>
      <c r="D15" s="28" t="s">
        <v>10</v>
      </c>
      <c r="E15" s="12"/>
      <c r="F15" s="13"/>
      <c r="G15" s="8" t="str">
        <f>IF(C15*E15=0,"",ROUNDDOWN(C15*E15,0))</f>
        <v/>
      </c>
    </row>
    <row r="16" spans="1:7" ht="30" customHeight="1" x14ac:dyDescent="0.4">
      <c r="B16" s="31" t="s">
        <v>76</v>
      </c>
      <c r="C16" s="36">
        <v>3580914</v>
      </c>
      <c r="D16" s="28" t="s">
        <v>10</v>
      </c>
      <c r="E16" s="12"/>
      <c r="F16" s="13"/>
      <c r="G16" s="8" t="str">
        <f>IF(C16*E16=0,"",ROUNDDOWN(C16*E16,0))</f>
        <v/>
      </c>
    </row>
    <row r="17" spans="2:7" ht="30" customHeight="1" thickBot="1" x14ac:dyDescent="0.45">
      <c r="B17" s="32" t="s">
        <v>77</v>
      </c>
      <c r="C17" s="37">
        <v>5793144</v>
      </c>
      <c r="D17" s="29" t="s">
        <v>10</v>
      </c>
      <c r="E17" s="33"/>
      <c r="F17" s="34"/>
      <c r="G17" s="15" t="str">
        <f>IF(C17*E17=0,"",ROUNDDOWN(C17*E17,0))</f>
        <v/>
      </c>
    </row>
    <row r="18" spans="2:7" ht="30" customHeight="1" thickBot="1" x14ac:dyDescent="0.45">
      <c r="B18" s="16" t="s">
        <v>11</v>
      </c>
      <c r="C18" s="17"/>
      <c r="D18" s="17"/>
      <c r="E18" s="17"/>
      <c r="F18" s="17"/>
      <c r="G18" s="18" t="str">
        <f>IF(SUM(G15:G17)=0,"",SUM(G15:G17))</f>
        <v/>
      </c>
    </row>
    <row r="19" spans="2:7" x14ac:dyDescent="0.4">
      <c r="C19" s="38"/>
    </row>
    <row r="20" spans="2:7" ht="8.25" customHeight="1" x14ac:dyDescent="0.4"/>
    <row r="21" spans="2:7" ht="15.75" customHeight="1" x14ac:dyDescent="0.4">
      <c r="B21" s="2" t="s">
        <v>12</v>
      </c>
    </row>
    <row r="22" spans="2:7" ht="16.5" customHeight="1" x14ac:dyDescent="0.4">
      <c r="B22" s="41" t="s">
        <v>13</v>
      </c>
      <c r="C22" s="41"/>
      <c r="D22" s="41"/>
      <c r="E22" s="41"/>
      <c r="F22" s="41"/>
      <c r="G22" s="41"/>
    </row>
    <row r="23" spans="2:7" ht="16.5" customHeight="1" x14ac:dyDescent="0.4">
      <c r="B23" s="2" t="s">
        <v>14</v>
      </c>
    </row>
    <row r="24" spans="2:7" ht="16.5" customHeight="1" x14ac:dyDescent="0.4">
      <c r="B24" s="42" t="s">
        <v>83</v>
      </c>
      <c r="C24" s="42"/>
      <c r="D24" s="42"/>
      <c r="E24" s="42"/>
      <c r="F24" s="42"/>
      <c r="G24" s="42"/>
    </row>
    <row r="25" spans="2:7" ht="16.5" customHeight="1" x14ac:dyDescent="0.4">
      <c r="B25" s="41"/>
      <c r="C25" s="41"/>
      <c r="D25" s="41"/>
      <c r="E25" s="41"/>
      <c r="F25" s="41"/>
      <c r="G25" s="41"/>
    </row>
    <row r="26" spans="2:7" ht="16.5" customHeight="1" x14ac:dyDescent="0.4">
      <c r="B26" s="41"/>
      <c r="C26" s="41"/>
      <c r="D26" s="41"/>
      <c r="E26" s="41"/>
      <c r="F26" s="41"/>
      <c r="G26" s="41"/>
    </row>
    <row r="27" spans="2:7" ht="16.5" customHeight="1" x14ac:dyDescent="0.4"/>
    <row r="28" spans="2:7" ht="16.5" customHeight="1" x14ac:dyDescent="0.4"/>
    <row r="29" spans="2:7" ht="16.5" customHeight="1" x14ac:dyDescent="0.4"/>
    <row r="30" spans="2:7" ht="16.5" customHeight="1" x14ac:dyDescent="0.4"/>
    <row r="31" spans="2:7" x14ac:dyDescent="0.4">
      <c r="B31" s="41"/>
      <c r="C31" s="41"/>
      <c r="D31" s="41"/>
      <c r="E31" s="41"/>
      <c r="F31" s="41"/>
      <c r="G31" s="41"/>
    </row>
    <row r="32" spans="2:7" x14ac:dyDescent="0.4">
      <c r="B32" s="41"/>
      <c r="C32" s="41"/>
      <c r="D32" s="41"/>
      <c r="E32" s="41"/>
      <c r="F32" s="41"/>
      <c r="G32" s="41"/>
    </row>
    <row r="33" spans="2:7" x14ac:dyDescent="0.4">
      <c r="B33" s="41"/>
      <c r="C33" s="41"/>
      <c r="D33" s="41"/>
      <c r="E33" s="41"/>
      <c r="F33" s="41"/>
      <c r="G33" s="41"/>
    </row>
    <row r="34" spans="2:7" x14ac:dyDescent="0.4">
      <c r="B34" s="41"/>
      <c r="C34" s="41"/>
      <c r="D34" s="41"/>
      <c r="E34" s="41"/>
      <c r="F34" s="41"/>
      <c r="G34" s="41"/>
    </row>
    <row r="35" spans="2:7" x14ac:dyDescent="0.4">
      <c r="B35" s="41"/>
      <c r="C35" s="41"/>
      <c r="D35" s="41"/>
      <c r="E35" s="41"/>
      <c r="F35" s="41"/>
      <c r="G35" s="41"/>
    </row>
    <row r="36" spans="2:7" x14ac:dyDescent="0.4">
      <c r="B36" s="43"/>
      <c r="C36" s="43"/>
      <c r="D36" s="43"/>
      <c r="E36" s="43"/>
      <c r="F36" s="43"/>
      <c r="G36" s="43"/>
    </row>
  </sheetData>
  <mergeCells count="12">
    <mergeCell ref="B36:G36"/>
    <mergeCell ref="B26:G26"/>
    <mergeCell ref="B31:G31"/>
    <mergeCell ref="B32:G32"/>
    <mergeCell ref="B33:G33"/>
    <mergeCell ref="B34:G34"/>
    <mergeCell ref="B35:G35"/>
    <mergeCell ref="B6:G6"/>
    <mergeCell ref="C12:E12"/>
    <mergeCell ref="B22:G22"/>
    <mergeCell ref="B24:G24"/>
    <mergeCell ref="B25:G25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abSelected="1" workbookViewId="0">
      <selection activeCell="G16" sqref="G16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5" width="10.875" style="2" customWidth="1"/>
    <col min="6" max="6" width="5.75" style="2" customWidth="1"/>
    <col min="7" max="7" width="17.625" style="2" customWidth="1"/>
    <col min="8" max="8" width="2.75" style="2" customWidth="1"/>
    <col min="9" max="16384" width="8.25" style="2"/>
  </cols>
  <sheetData>
    <row r="2" spans="1:7" x14ac:dyDescent="0.4">
      <c r="A2" s="1"/>
      <c r="B2" s="2" t="s">
        <v>64</v>
      </c>
      <c r="G2" s="27"/>
    </row>
    <row r="3" spans="1:7" x14ac:dyDescent="0.4">
      <c r="G3" s="3"/>
    </row>
    <row r="6" spans="1:7" ht="24" customHeight="1" x14ac:dyDescent="0.4">
      <c r="B6" s="39" t="s">
        <v>0</v>
      </c>
      <c r="C6" s="39"/>
      <c r="D6" s="39"/>
      <c r="E6" s="39"/>
      <c r="F6" s="39"/>
      <c r="G6" s="39"/>
    </row>
    <row r="8" spans="1:7" ht="12" customHeight="1" thickBot="1" x14ac:dyDescent="0.45"/>
    <row r="9" spans="1:7" ht="30.75" customHeight="1" thickBot="1" x14ac:dyDescent="0.45">
      <c r="B9" s="26" t="s">
        <v>26</v>
      </c>
      <c r="C9" s="45" t="str">
        <f>IFERROR(G18+G26,"")</f>
        <v/>
      </c>
      <c r="D9" s="46"/>
      <c r="E9" s="47"/>
      <c r="F9" s="4"/>
      <c r="G9" s="4"/>
    </row>
    <row r="10" spans="1:7" ht="13.5" customHeight="1" x14ac:dyDescent="0.4"/>
    <row r="11" spans="1:7" ht="23.25" customHeight="1" x14ac:dyDescent="0.4">
      <c r="B11" s="48" t="s">
        <v>27</v>
      </c>
      <c r="C11" s="48"/>
      <c r="D11" s="48"/>
      <c r="E11" s="48"/>
    </row>
    <row r="12" spans="1:7" ht="18" customHeight="1" x14ac:dyDescent="0.4">
      <c r="B12" s="5" t="s">
        <v>2</v>
      </c>
      <c r="C12" s="5" t="s">
        <v>3</v>
      </c>
      <c r="D12" s="5" t="s">
        <v>4</v>
      </c>
      <c r="E12" s="6" t="s">
        <v>5</v>
      </c>
      <c r="F12" s="5" t="s">
        <v>6</v>
      </c>
      <c r="G12" s="5" t="s">
        <v>7</v>
      </c>
    </row>
    <row r="13" spans="1:7" ht="30" customHeight="1" x14ac:dyDescent="0.4">
      <c r="B13" s="7" t="s">
        <v>8</v>
      </c>
      <c r="C13" s="8">
        <v>1350</v>
      </c>
      <c r="D13" s="9" t="s">
        <v>9</v>
      </c>
      <c r="E13" s="10"/>
      <c r="F13" s="9">
        <v>0.85</v>
      </c>
      <c r="G13" s="8" t="str">
        <f>IF(C13*E13*12*F13=0,"",ROUNDDOWN(C13*E13*12*F13,0))</f>
        <v/>
      </c>
    </row>
    <row r="14" spans="1:7" ht="30" customHeight="1" x14ac:dyDescent="0.4">
      <c r="B14" s="7" t="s">
        <v>34</v>
      </c>
      <c r="C14" s="11">
        <f>165959-C22</f>
        <v>165959</v>
      </c>
      <c r="D14" s="9" t="s">
        <v>10</v>
      </c>
      <c r="E14" s="12"/>
      <c r="F14" s="13"/>
      <c r="G14" s="8" t="str">
        <f>IF(C14*E14=0,"",ROUNDDOWN(C14*E14,0))</f>
        <v/>
      </c>
    </row>
    <row r="15" spans="1:7" ht="30" customHeight="1" x14ac:dyDescent="0.4">
      <c r="B15" s="7" t="s">
        <v>31</v>
      </c>
      <c r="C15" s="11">
        <f>607522-C23</f>
        <v>607522</v>
      </c>
      <c r="D15" s="9" t="s">
        <v>10</v>
      </c>
      <c r="E15" s="12"/>
      <c r="F15" s="13"/>
      <c r="G15" s="8" t="str">
        <f>IF(C15*E15=0,"",ROUNDDOWN(C15*E15,0))</f>
        <v/>
      </c>
    </row>
    <row r="16" spans="1:7" ht="30" customHeight="1" x14ac:dyDescent="0.4">
      <c r="B16" s="7" t="s">
        <v>32</v>
      </c>
      <c r="C16" s="11">
        <f>2418651-C24</f>
        <v>2418651</v>
      </c>
      <c r="D16" s="9" t="s">
        <v>10</v>
      </c>
      <c r="E16" s="12"/>
      <c r="F16" s="13"/>
      <c r="G16" s="8" t="str">
        <f>IF(C16*E16=0,"",ROUNDDOWN(C16*E16,0))</f>
        <v/>
      </c>
    </row>
    <row r="17" spans="2:7" ht="30" customHeight="1" thickBot="1" x14ac:dyDescent="0.45">
      <c r="B17" s="14" t="s">
        <v>33</v>
      </c>
      <c r="C17" s="11">
        <f>3522648-C25</f>
        <v>3522648</v>
      </c>
      <c r="D17" s="9" t="s">
        <v>10</v>
      </c>
      <c r="E17" s="12"/>
      <c r="F17" s="13"/>
      <c r="G17" s="8" t="str">
        <f>IF(C17*E17=0,"",ROUNDDOWN(C17*E17,0))</f>
        <v/>
      </c>
    </row>
    <row r="18" spans="2:7" ht="30" customHeight="1" thickBot="1" x14ac:dyDescent="0.45">
      <c r="B18" s="16" t="s">
        <v>11</v>
      </c>
      <c r="C18" s="17"/>
      <c r="D18" s="17"/>
      <c r="E18" s="17"/>
      <c r="F18" s="17"/>
      <c r="G18" s="18" t="str">
        <f>IF(SUM(G13:G17)=0,"",SUM(G13:G17))</f>
        <v/>
      </c>
    </row>
    <row r="20" spans="2:7" ht="23.25" customHeight="1" x14ac:dyDescent="0.4">
      <c r="B20" s="48" t="s">
        <v>28</v>
      </c>
      <c r="C20" s="48"/>
      <c r="D20" s="48"/>
      <c r="E20" s="48"/>
    </row>
    <row r="21" spans="2:7" ht="18" customHeight="1" x14ac:dyDescent="0.4">
      <c r="B21" s="5" t="s">
        <v>2</v>
      </c>
      <c r="C21" s="19" t="s">
        <v>3</v>
      </c>
      <c r="D21" s="5" t="s">
        <v>4</v>
      </c>
      <c r="E21" s="6" t="s">
        <v>5</v>
      </c>
      <c r="F21" s="5" t="s">
        <v>6</v>
      </c>
      <c r="G21" s="5" t="s">
        <v>7</v>
      </c>
    </row>
    <row r="22" spans="2:7" ht="30" customHeight="1" x14ac:dyDescent="0.4">
      <c r="B22" s="20" t="s">
        <v>34</v>
      </c>
      <c r="C22" s="21"/>
      <c r="D22" s="9" t="s">
        <v>10</v>
      </c>
      <c r="E22" s="12"/>
      <c r="F22" s="13"/>
      <c r="G22" s="8" t="str">
        <f>IF(C22*E22=0,"",ROUNDDOWN(C22*E22,0))</f>
        <v/>
      </c>
    </row>
    <row r="23" spans="2:7" ht="30" customHeight="1" x14ac:dyDescent="0.4">
      <c r="B23" s="20" t="s">
        <v>31</v>
      </c>
      <c r="C23" s="21"/>
      <c r="D23" s="9" t="s">
        <v>10</v>
      </c>
      <c r="E23" s="12"/>
      <c r="F23" s="13"/>
      <c r="G23" s="8"/>
    </row>
    <row r="24" spans="2:7" ht="30" customHeight="1" x14ac:dyDescent="0.4">
      <c r="B24" s="20" t="s">
        <v>32</v>
      </c>
      <c r="C24" s="21"/>
      <c r="D24" s="9" t="s">
        <v>10</v>
      </c>
      <c r="E24" s="12"/>
      <c r="F24" s="13"/>
      <c r="G24" s="8"/>
    </row>
    <row r="25" spans="2:7" ht="30" customHeight="1" thickBot="1" x14ac:dyDescent="0.45">
      <c r="B25" s="20" t="s">
        <v>33</v>
      </c>
      <c r="C25" s="21"/>
      <c r="D25" s="9" t="s">
        <v>10</v>
      </c>
      <c r="E25" s="12"/>
      <c r="F25" s="13"/>
      <c r="G25" s="8" t="str">
        <f>IF(C25*E25=0,"",ROUNDDOWN(C25*E25,0))</f>
        <v/>
      </c>
    </row>
    <row r="26" spans="2:7" ht="30" customHeight="1" thickBot="1" x14ac:dyDescent="0.45">
      <c r="B26" s="16" t="s">
        <v>11</v>
      </c>
      <c r="C26" s="22" t="str">
        <f>IF(SUM(C22:C25)=0,"",SUM(C22:C25))</f>
        <v/>
      </c>
      <c r="D26" s="17"/>
      <c r="E26" s="17"/>
      <c r="F26" s="17"/>
      <c r="G26" s="18" t="str">
        <f>IF(SUM(G22:G25)=0,"",SUM(G22:G25))</f>
        <v/>
      </c>
    </row>
    <row r="27" spans="2:7" ht="8.25" customHeight="1" x14ac:dyDescent="0.4"/>
    <row r="28" spans="2:7" ht="15.75" customHeight="1" x14ac:dyDescent="0.4">
      <c r="B28" s="2" t="s">
        <v>12</v>
      </c>
    </row>
    <row r="29" spans="2:7" ht="16.5" customHeight="1" x14ac:dyDescent="0.4">
      <c r="B29" s="41" t="s">
        <v>13</v>
      </c>
      <c r="C29" s="41"/>
      <c r="D29" s="41"/>
      <c r="E29" s="41"/>
      <c r="F29" s="41"/>
      <c r="G29" s="41"/>
    </row>
    <row r="30" spans="2:7" ht="16.5" customHeight="1" x14ac:dyDescent="0.4">
      <c r="B30" s="2" t="s">
        <v>14</v>
      </c>
    </row>
    <row r="31" spans="2:7" ht="16.5" customHeight="1" x14ac:dyDescent="0.4">
      <c r="B31" s="42" t="s">
        <v>83</v>
      </c>
      <c r="C31" s="42"/>
      <c r="D31" s="42"/>
      <c r="E31" s="42"/>
      <c r="F31" s="42"/>
      <c r="G31" s="42"/>
    </row>
    <row r="32" spans="2:7" ht="16.5" customHeight="1" x14ac:dyDescent="0.4">
      <c r="B32" s="41" t="s">
        <v>15</v>
      </c>
      <c r="C32" s="41"/>
      <c r="D32" s="41"/>
      <c r="E32" s="41"/>
      <c r="F32" s="41"/>
      <c r="G32" s="41"/>
    </row>
    <row r="33" spans="2:7" ht="16.5" customHeight="1" x14ac:dyDescent="0.4">
      <c r="B33" s="41" t="s">
        <v>30</v>
      </c>
      <c r="C33" s="41"/>
      <c r="D33" s="41"/>
      <c r="E33" s="41"/>
      <c r="F33" s="41"/>
      <c r="G33" s="41"/>
    </row>
    <row r="34" spans="2:7" ht="16.5" customHeight="1" x14ac:dyDescent="0.4">
      <c r="B34" s="2" t="s">
        <v>16</v>
      </c>
    </row>
    <row r="35" spans="2:7" ht="16.5" customHeight="1" x14ac:dyDescent="0.4"/>
    <row r="36" spans="2:7" ht="16.5" customHeight="1" x14ac:dyDescent="0.4"/>
    <row r="37" spans="2:7" ht="16.5" customHeight="1" x14ac:dyDescent="0.4"/>
    <row r="38" spans="2:7" x14ac:dyDescent="0.4">
      <c r="B38" s="41"/>
      <c r="C38" s="41"/>
      <c r="D38" s="41"/>
      <c r="E38" s="41"/>
      <c r="F38" s="41"/>
      <c r="G38" s="41"/>
    </row>
    <row r="39" spans="2:7" x14ac:dyDescent="0.4">
      <c r="B39" s="41"/>
      <c r="C39" s="41"/>
      <c r="D39" s="41"/>
      <c r="E39" s="41"/>
      <c r="F39" s="41"/>
      <c r="G39" s="41"/>
    </row>
    <row r="40" spans="2:7" x14ac:dyDescent="0.4">
      <c r="B40" s="41"/>
      <c r="C40" s="41"/>
      <c r="D40" s="41"/>
      <c r="E40" s="41"/>
      <c r="F40" s="41"/>
      <c r="G40" s="41"/>
    </row>
    <row r="41" spans="2:7" x14ac:dyDescent="0.4">
      <c r="B41" s="41"/>
      <c r="C41" s="41"/>
      <c r="D41" s="41"/>
      <c r="E41" s="41"/>
      <c r="F41" s="41"/>
      <c r="G41" s="41"/>
    </row>
    <row r="42" spans="2:7" x14ac:dyDescent="0.4">
      <c r="B42" s="41"/>
      <c r="C42" s="41"/>
      <c r="D42" s="41"/>
      <c r="E42" s="41"/>
      <c r="F42" s="41"/>
      <c r="G42" s="41"/>
    </row>
    <row r="43" spans="2:7" x14ac:dyDescent="0.4">
      <c r="B43" s="43"/>
      <c r="C43" s="43"/>
      <c r="D43" s="43"/>
      <c r="E43" s="43"/>
      <c r="F43" s="43"/>
      <c r="G43" s="43"/>
    </row>
  </sheetData>
  <mergeCells count="14">
    <mergeCell ref="B43:G43"/>
    <mergeCell ref="B6:G6"/>
    <mergeCell ref="C9:E9"/>
    <mergeCell ref="B29:G29"/>
    <mergeCell ref="B31:G31"/>
    <mergeCell ref="B32:G32"/>
    <mergeCell ref="B33:G33"/>
    <mergeCell ref="B38:G38"/>
    <mergeCell ref="B39:G39"/>
    <mergeCell ref="B40:G40"/>
    <mergeCell ref="B41:G41"/>
    <mergeCell ref="B42:G42"/>
    <mergeCell ref="B11:E11"/>
    <mergeCell ref="B20:E20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topLeftCell="A4" workbookViewId="0">
      <selection activeCell="G15" sqref="G15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5" width="10.875" style="2" customWidth="1"/>
    <col min="6" max="6" width="5.75" style="2" customWidth="1"/>
    <col min="7" max="7" width="17.625" style="2" customWidth="1"/>
    <col min="8" max="8" width="2.75" style="2" customWidth="1"/>
    <col min="9" max="16384" width="8.25" style="2"/>
  </cols>
  <sheetData>
    <row r="2" spans="1:7" x14ac:dyDescent="0.4">
      <c r="A2" s="1"/>
      <c r="B2" s="2" t="s">
        <v>65</v>
      </c>
      <c r="G2" s="27"/>
    </row>
    <row r="3" spans="1:7" x14ac:dyDescent="0.4">
      <c r="G3" s="3"/>
    </row>
    <row r="6" spans="1:7" ht="24" customHeight="1" x14ac:dyDescent="0.4">
      <c r="B6" s="39" t="s">
        <v>0</v>
      </c>
      <c r="C6" s="39"/>
      <c r="D6" s="39"/>
      <c r="E6" s="39"/>
      <c r="F6" s="39"/>
      <c r="G6" s="39"/>
    </row>
    <row r="8" spans="1:7" ht="12" customHeight="1" thickBot="1" x14ac:dyDescent="0.45"/>
    <row r="9" spans="1:7" ht="30.75" customHeight="1" thickBot="1" x14ac:dyDescent="0.45">
      <c r="B9" s="25" t="s">
        <v>58</v>
      </c>
      <c r="C9" s="45" t="str">
        <f>IFERROR(G16+G22,"")</f>
        <v/>
      </c>
      <c r="D9" s="46"/>
      <c r="E9" s="47"/>
      <c r="F9" s="4"/>
      <c r="G9" s="4"/>
    </row>
    <row r="10" spans="1:7" ht="13.5" customHeight="1" x14ac:dyDescent="0.4"/>
    <row r="11" spans="1:7" ht="23.25" customHeight="1" x14ac:dyDescent="0.4">
      <c r="B11" s="2" t="s">
        <v>59</v>
      </c>
    </row>
    <row r="12" spans="1:7" ht="18" customHeight="1" x14ac:dyDescent="0.4">
      <c r="B12" s="5" t="s">
        <v>2</v>
      </c>
      <c r="C12" s="5" t="s">
        <v>3</v>
      </c>
      <c r="D12" s="5" t="s">
        <v>4</v>
      </c>
      <c r="E12" s="6" t="s">
        <v>5</v>
      </c>
      <c r="F12" s="5" t="s">
        <v>6</v>
      </c>
      <c r="G12" s="5" t="s">
        <v>7</v>
      </c>
    </row>
    <row r="13" spans="1:7" ht="30" customHeight="1" x14ac:dyDescent="0.4">
      <c r="B13" s="7" t="s">
        <v>8</v>
      </c>
      <c r="C13" s="8">
        <v>310</v>
      </c>
      <c r="D13" s="9" t="s">
        <v>9</v>
      </c>
      <c r="E13" s="10"/>
      <c r="F13" s="9">
        <v>0.85</v>
      </c>
      <c r="G13" s="8" t="str">
        <f>IF(C13*E13*12*F13=0,"",ROUNDDOWN(C13*E13*12*F13,0))</f>
        <v/>
      </c>
    </row>
    <row r="14" spans="1:7" ht="30" customHeight="1" x14ac:dyDescent="0.4">
      <c r="B14" s="7" t="s">
        <v>20</v>
      </c>
      <c r="C14" s="11">
        <f>409758-C20</f>
        <v>409758</v>
      </c>
      <c r="D14" s="9" t="s">
        <v>10</v>
      </c>
      <c r="E14" s="12"/>
      <c r="F14" s="13"/>
      <c r="G14" s="8" t="str">
        <f>IF(C14*E14=0,"",ROUNDDOWN(C14*E14,0))</f>
        <v/>
      </c>
    </row>
    <row r="15" spans="1:7" ht="30" customHeight="1" thickBot="1" x14ac:dyDescent="0.45">
      <c r="B15" s="7" t="s">
        <v>19</v>
      </c>
      <c r="C15" s="11">
        <f>1186638-C21</f>
        <v>1186638</v>
      </c>
      <c r="D15" s="9" t="s">
        <v>10</v>
      </c>
      <c r="E15" s="12"/>
      <c r="F15" s="13"/>
      <c r="G15" s="8" t="str">
        <f>IF(C15*E15=0,"",ROUNDDOWN(C15*E15,0))</f>
        <v/>
      </c>
    </row>
    <row r="16" spans="1:7" ht="30" customHeight="1" thickBot="1" x14ac:dyDescent="0.45">
      <c r="B16" s="16" t="s">
        <v>11</v>
      </c>
      <c r="C16" s="17"/>
      <c r="D16" s="17"/>
      <c r="E16" s="17"/>
      <c r="F16" s="17"/>
      <c r="G16" s="18" t="str">
        <f>IF(SUM(G13:G15)=0,"",SUM(G13:G15))</f>
        <v/>
      </c>
    </row>
    <row r="18" spans="2:7" ht="23.25" customHeight="1" x14ac:dyDescent="0.4">
      <c r="B18" s="2" t="s">
        <v>60</v>
      </c>
    </row>
    <row r="19" spans="2:7" ht="18" customHeight="1" x14ac:dyDescent="0.4">
      <c r="B19" s="5" t="s">
        <v>2</v>
      </c>
      <c r="C19" s="19" t="s">
        <v>3</v>
      </c>
      <c r="D19" s="5" t="s">
        <v>4</v>
      </c>
      <c r="E19" s="6" t="s">
        <v>5</v>
      </c>
      <c r="F19" s="5" t="s">
        <v>6</v>
      </c>
      <c r="G19" s="5" t="s">
        <v>7</v>
      </c>
    </row>
    <row r="20" spans="2:7" ht="30" customHeight="1" x14ac:dyDescent="0.4">
      <c r="B20" s="20" t="s">
        <v>20</v>
      </c>
      <c r="C20" s="21"/>
      <c r="D20" s="9" t="s">
        <v>10</v>
      </c>
      <c r="E20" s="12"/>
      <c r="F20" s="13"/>
      <c r="G20" s="8" t="str">
        <f>IF(C20*E20=0,"",ROUNDDOWN(C20*E20,0))</f>
        <v/>
      </c>
    </row>
    <row r="21" spans="2:7" ht="30" customHeight="1" thickBot="1" x14ac:dyDescent="0.45">
      <c r="B21" s="20" t="s">
        <v>19</v>
      </c>
      <c r="C21" s="21"/>
      <c r="D21" s="9" t="s">
        <v>10</v>
      </c>
      <c r="E21" s="12"/>
      <c r="F21" s="13"/>
      <c r="G21" s="8" t="str">
        <f>IF(C21*E21=0,"",ROUNDDOWN(C21*E21,0))</f>
        <v/>
      </c>
    </row>
    <row r="22" spans="2:7" ht="30" customHeight="1" thickBot="1" x14ac:dyDescent="0.45">
      <c r="B22" s="16" t="s">
        <v>11</v>
      </c>
      <c r="C22" s="22" t="str">
        <f>IF(SUM(C20:C21)=0,"",SUM(C20:C21))</f>
        <v/>
      </c>
      <c r="D22" s="17"/>
      <c r="E22" s="17"/>
      <c r="F22" s="17"/>
      <c r="G22" s="18" t="str">
        <f>IF(SUM(G20:G21)=0,"",SUM(G20:G21))</f>
        <v/>
      </c>
    </row>
    <row r="23" spans="2:7" ht="8.25" customHeight="1" x14ac:dyDescent="0.4"/>
    <row r="24" spans="2:7" ht="15.75" customHeight="1" x14ac:dyDescent="0.4">
      <c r="B24" s="2" t="s">
        <v>12</v>
      </c>
    </row>
    <row r="25" spans="2:7" ht="16.5" customHeight="1" x14ac:dyDescent="0.4">
      <c r="B25" s="41" t="s">
        <v>13</v>
      </c>
      <c r="C25" s="41"/>
      <c r="D25" s="41"/>
      <c r="E25" s="41"/>
      <c r="F25" s="41"/>
      <c r="G25" s="41"/>
    </row>
    <row r="26" spans="2:7" ht="16.5" customHeight="1" x14ac:dyDescent="0.4">
      <c r="B26" s="2" t="s">
        <v>14</v>
      </c>
    </row>
    <row r="27" spans="2:7" ht="16.5" customHeight="1" x14ac:dyDescent="0.4">
      <c r="B27" s="42" t="s">
        <v>83</v>
      </c>
      <c r="C27" s="42"/>
      <c r="D27" s="42"/>
      <c r="E27" s="42"/>
      <c r="F27" s="42"/>
      <c r="G27" s="42"/>
    </row>
    <row r="28" spans="2:7" ht="16.5" customHeight="1" x14ac:dyDescent="0.4">
      <c r="B28" s="41" t="s">
        <v>15</v>
      </c>
      <c r="C28" s="41"/>
      <c r="D28" s="41"/>
      <c r="E28" s="41"/>
      <c r="F28" s="41"/>
      <c r="G28" s="41"/>
    </row>
    <row r="29" spans="2:7" ht="16.5" customHeight="1" x14ac:dyDescent="0.4">
      <c r="B29" s="41" t="s">
        <v>61</v>
      </c>
      <c r="C29" s="41"/>
      <c r="D29" s="41"/>
      <c r="E29" s="41"/>
      <c r="F29" s="41"/>
      <c r="G29" s="41"/>
    </row>
    <row r="30" spans="2:7" ht="16.5" customHeight="1" x14ac:dyDescent="0.4"/>
    <row r="31" spans="2:7" ht="16.5" customHeight="1" x14ac:dyDescent="0.4"/>
    <row r="32" spans="2:7" ht="16.5" customHeight="1" x14ac:dyDescent="0.4"/>
    <row r="33" spans="2:7" ht="16.5" customHeight="1" x14ac:dyDescent="0.4"/>
    <row r="34" spans="2:7" x14ac:dyDescent="0.4">
      <c r="B34" s="41"/>
      <c r="C34" s="41"/>
      <c r="D34" s="41"/>
      <c r="E34" s="41"/>
      <c r="F34" s="41"/>
      <c r="G34" s="41"/>
    </row>
    <row r="35" spans="2:7" x14ac:dyDescent="0.4">
      <c r="B35" s="41"/>
      <c r="C35" s="41"/>
      <c r="D35" s="41"/>
      <c r="E35" s="41"/>
      <c r="F35" s="41"/>
      <c r="G35" s="41"/>
    </row>
    <row r="36" spans="2:7" x14ac:dyDescent="0.4">
      <c r="B36" s="41"/>
      <c r="C36" s="41"/>
      <c r="D36" s="41"/>
      <c r="E36" s="41"/>
      <c r="F36" s="41"/>
      <c r="G36" s="41"/>
    </row>
    <row r="37" spans="2:7" x14ac:dyDescent="0.4">
      <c r="B37" s="41"/>
      <c r="C37" s="41"/>
      <c r="D37" s="41"/>
      <c r="E37" s="41"/>
      <c r="F37" s="41"/>
      <c r="G37" s="41"/>
    </row>
    <row r="38" spans="2:7" x14ac:dyDescent="0.4">
      <c r="B38" s="41"/>
      <c r="C38" s="41"/>
      <c r="D38" s="41"/>
      <c r="E38" s="41"/>
      <c r="F38" s="41"/>
      <c r="G38" s="41"/>
    </row>
    <row r="39" spans="2:7" x14ac:dyDescent="0.4">
      <c r="B39" s="43"/>
      <c r="C39" s="43"/>
      <c r="D39" s="43"/>
      <c r="E39" s="43"/>
      <c r="F39" s="43"/>
      <c r="G39" s="43"/>
    </row>
  </sheetData>
  <mergeCells count="12">
    <mergeCell ref="B39:G39"/>
    <mergeCell ref="B6:G6"/>
    <mergeCell ref="C9:E9"/>
    <mergeCell ref="B25:G25"/>
    <mergeCell ref="B27:G27"/>
    <mergeCell ref="B28:G28"/>
    <mergeCell ref="B29:G29"/>
    <mergeCell ref="B34:G34"/>
    <mergeCell ref="B35:G35"/>
    <mergeCell ref="B36:G36"/>
    <mergeCell ref="B37:G37"/>
    <mergeCell ref="B38:G38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workbookViewId="0">
      <selection activeCell="C9" sqref="C9:E9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5" width="10.875" style="2" customWidth="1"/>
    <col min="6" max="6" width="5.75" style="2" customWidth="1"/>
    <col min="7" max="7" width="17.625" style="2" customWidth="1"/>
    <col min="8" max="8" width="2.75" style="2" customWidth="1"/>
    <col min="9" max="16384" width="8.25" style="2"/>
  </cols>
  <sheetData>
    <row r="2" spans="1:7" x14ac:dyDescent="0.4">
      <c r="A2" s="1"/>
      <c r="B2" s="2" t="s">
        <v>78</v>
      </c>
      <c r="G2" s="27"/>
    </row>
    <row r="3" spans="1:7" x14ac:dyDescent="0.4">
      <c r="G3" s="3"/>
    </row>
    <row r="6" spans="1:7" ht="24" customHeight="1" x14ac:dyDescent="0.4">
      <c r="B6" s="39" t="s">
        <v>0</v>
      </c>
      <c r="C6" s="39"/>
      <c r="D6" s="39"/>
      <c r="E6" s="39"/>
      <c r="F6" s="39"/>
      <c r="G6" s="39"/>
    </row>
    <row r="8" spans="1:7" ht="12" customHeight="1" thickBot="1" x14ac:dyDescent="0.45"/>
    <row r="9" spans="1:7" ht="30.75" customHeight="1" thickBot="1" x14ac:dyDescent="0.45">
      <c r="B9" s="25" t="s">
        <v>79</v>
      </c>
      <c r="C9" s="45" t="str">
        <f>IFERROR(G16+G22,"")</f>
        <v/>
      </c>
      <c r="D9" s="46"/>
      <c r="E9" s="47"/>
      <c r="F9" s="4"/>
      <c r="G9" s="4"/>
    </row>
    <row r="10" spans="1:7" ht="13.5" customHeight="1" x14ac:dyDescent="0.4"/>
    <row r="11" spans="1:7" ht="23.25" customHeight="1" x14ac:dyDescent="0.4">
      <c r="B11" s="2" t="s">
        <v>80</v>
      </c>
    </row>
    <row r="12" spans="1:7" ht="18" customHeight="1" x14ac:dyDescent="0.4">
      <c r="B12" s="5" t="s">
        <v>2</v>
      </c>
      <c r="C12" s="5" t="s">
        <v>3</v>
      </c>
      <c r="D12" s="5" t="s">
        <v>4</v>
      </c>
      <c r="E12" s="6" t="s">
        <v>5</v>
      </c>
      <c r="F12" s="5" t="s">
        <v>6</v>
      </c>
      <c r="G12" s="5" t="s">
        <v>7</v>
      </c>
    </row>
    <row r="13" spans="1:7" ht="30" customHeight="1" x14ac:dyDescent="0.4">
      <c r="B13" s="7" t="s">
        <v>8</v>
      </c>
      <c r="C13" s="35"/>
      <c r="D13" s="9" t="s">
        <v>9</v>
      </c>
      <c r="E13" s="10"/>
      <c r="F13" s="9">
        <v>0.85</v>
      </c>
      <c r="G13" s="8" t="str">
        <f>IF(C13*E13*12*F13=0,"",ROUNDDOWN(C13*E13*12*F13,0))</f>
        <v/>
      </c>
    </row>
    <row r="14" spans="1:7" ht="30" customHeight="1" x14ac:dyDescent="0.4">
      <c r="B14" s="7" t="s">
        <v>20</v>
      </c>
      <c r="C14" s="35"/>
      <c r="D14" s="9" t="s">
        <v>10</v>
      </c>
      <c r="E14" s="12"/>
      <c r="F14" s="13"/>
      <c r="G14" s="8" t="str">
        <f>IF(C14*E14=0,"",ROUNDDOWN(C14*E14,0))</f>
        <v/>
      </c>
    </row>
    <row r="15" spans="1:7" ht="30" customHeight="1" thickBot="1" x14ac:dyDescent="0.45">
      <c r="B15" s="7" t="s">
        <v>19</v>
      </c>
      <c r="C15" s="35"/>
      <c r="D15" s="9" t="s">
        <v>10</v>
      </c>
      <c r="E15" s="12"/>
      <c r="F15" s="13"/>
      <c r="G15" s="8" t="str">
        <f>IF(C15*E15=0,"",ROUNDDOWN(C15*E15,0))</f>
        <v/>
      </c>
    </row>
    <row r="16" spans="1:7" ht="30" customHeight="1" thickBot="1" x14ac:dyDescent="0.45">
      <c r="B16" s="16" t="s">
        <v>11</v>
      </c>
      <c r="C16" s="17"/>
      <c r="D16" s="17"/>
      <c r="E16" s="17"/>
      <c r="F16" s="17"/>
      <c r="G16" s="18" t="str">
        <f>IF(SUM(G13:G15)=0,"",SUM(G13:G15))</f>
        <v/>
      </c>
    </row>
    <row r="18" spans="2:7" ht="23.25" customHeight="1" x14ac:dyDescent="0.4">
      <c r="B18" s="2" t="s">
        <v>81</v>
      </c>
    </row>
    <row r="19" spans="2:7" ht="18" customHeight="1" x14ac:dyDescent="0.4">
      <c r="B19" s="5" t="s">
        <v>2</v>
      </c>
      <c r="C19" s="19" t="s">
        <v>3</v>
      </c>
      <c r="D19" s="5" t="s">
        <v>4</v>
      </c>
      <c r="E19" s="6" t="s">
        <v>5</v>
      </c>
      <c r="F19" s="5" t="s">
        <v>6</v>
      </c>
      <c r="G19" s="5" t="s">
        <v>7</v>
      </c>
    </row>
    <row r="20" spans="2:7" ht="30" customHeight="1" x14ac:dyDescent="0.4">
      <c r="B20" s="20" t="s">
        <v>20</v>
      </c>
      <c r="C20" s="21"/>
      <c r="D20" s="9" t="s">
        <v>10</v>
      </c>
      <c r="E20" s="12"/>
      <c r="F20" s="13"/>
      <c r="G20" s="8" t="str">
        <f>IF(C20*E20=0,"",ROUNDDOWN(C20*E20,0))</f>
        <v/>
      </c>
    </row>
    <row r="21" spans="2:7" ht="30" customHeight="1" thickBot="1" x14ac:dyDescent="0.45">
      <c r="B21" s="20" t="s">
        <v>19</v>
      </c>
      <c r="C21" s="21"/>
      <c r="D21" s="9" t="s">
        <v>10</v>
      </c>
      <c r="E21" s="12"/>
      <c r="F21" s="13"/>
      <c r="G21" s="8" t="str">
        <f>IF(C21*E21=0,"",ROUNDDOWN(C21*E21,0))</f>
        <v/>
      </c>
    </row>
    <row r="22" spans="2:7" ht="30" customHeight="1" thickBot="1" x14ac:dyDescent="0.45">
      <c r="B22" s="16" t="s">
        <v>11</v>
      </c>
      <c r="C22" s="22" t="str">
        <f>IF(SUM(C20:C21)=0,"",SUM(C20:C21))</f>
        <v/>
      </c>
      <c r="D22" s="17"/>
      <c r="E22" s="17"/>
      <c r="F22" s="17"/>
      <c r="G22" s="18" t="str">
        <f>IF(SUM(G20:G21)=0,"",SUM(G20:G21))</f>
        <v/>
      </c>
    </row>
    <row r="23" spans="2:7" ht="8.25" customHeight="1" x14ac:dyDescent="0.4"/>
    <row r="24" spans="2:7" ht="15.75" customHeight="1" x14ac:dyDescent="0.4">
      <c r="B24" s="2" t="s">
        <v>12</v>
      </c>
    </row>
    <row r="25" spans="2:7" ht="16.5" customHeight="1" x14ac:dyDescent="0.4">
      <c r="B25" s="41" t="s">
        <v>13</v>
      </c>
      <c r="C25" s="41"/>
      <c r="D25" s="41"/>
      <c r="E25" s="41"/>
      <c r="F25" s="41"/>
      <c r="G25" s="41"/>
    </row>
    <row r="26" spans="2:7" ht="16.5" customHeight="1" x14ac:dyDescent="0.4">
      <c r="B26" s="2" t="s">
        <v>14</v>
      </c>
    </row>
    <row r="27" spans="2:7" ht="16.5" customHeight="1" x14ac:dyDescent="0.4">
      <c r="B27" s="42" t="s">
        <v>83</v>
      </c>
      <c r="C27" s="42"/>
      <c r="D27" s="42"/>
      <c r="E27" s="42"/>
      <c r="F27" s="42"/>
      <c r="G27" s="42"/>
    </row>
    <row r="28" spans="2:7" ht="16.5" customHeight="1" x14ac:dyDescent="0.4">
      <c r="B28" s="41" t="s">
        <v>15</v>
      </c>
      <c r="C28" s="41"/>
      <c r="D28" s="41"/>
      <c r="E28" s="41"/>
      <c r="F28" s="41"/>
      <c r="G28" s="41"/>
    </row>
    <row r="29" spans="2:7" ht="16.5" customHeight="1" x14ac:dyDescent="0.4">
      <c r="B29" s="41" t="s">
        <v>82</v>
      </c>
      <c r="C29" s="41"/>
      <c r="D29" s="41"/>
      <c r="E29" s="41"/>
      <c r="F29" s="41"/>
      <c r="G29" s="41"/>
    </row>
    <row r="30" spans="2:7" ht="16.5" customHeight="1" x14ac:dyDescent="0.4"/>
    <row r="31" spans="2:7" ht="16.5" customHeight="1" x14ac:dyDescent="0.4"/>
    <row r="32" spans="2:7" ht="16.5" customHeight="1" x14ac:dyDescent="0.4"/>
    <row r="33" spans="2:7" ht="16.5" customHeight="1" x14ac:dyDescent="0.4"/>
    <row r="34" spans="2:7" x14ac:dyDescent="0.4">
      <c r="B34" s="41"/>
      <c r="C34" s="41"/>
      <c r="D34" s="41"/>
      <c r="E34" s="41"/>
      <c r="F34" s="41"/>
      <c r="G34" s="41"/>
    </row>
    <row r="35" spans="2:7" x14ac:dyDescent="0.4">
      <c r="B35" s="41"/>
      <c r="C35" s="41"/>
      <c r="D35" s="41"/>
      <c r="E35" s="41"/>
      <c r="F35" s="41"/>
      <c r="G35" s="41"/>
    </row>
    <row r="36" spans="2:7" x14ac:dyDescent="0.4">
      <c r="B36" s="41"/>
      <c r="C36" s="41"/>
      <c r="D36" s="41"/>
      <c r="E36" s="41"/>
      <c r="F36" s="41"/>
      <c r="G36" s="41"/>
    </row>
    <row r="37" spans="2:7" x14ac:dyDescent="0.4">
      <c r="B37" s="41"/>
      <c r="C37" s="41"/>
      <c r="D37" s="41"/>
      <c r="E37" s="41"/>
      <c r="F37" s="41"/>
      <c r="G37" s="41"/>
    </row>
    <row r="38" spans="2:7" x14ac:dyDescent="0.4">
      <c r="B38" s="41"/>
      <c r="C38" s="41"/>
      <c r="D38" s="41"/>
      <c r="E38" s="41"/>
      <c r="F38" s="41"/>
      <c r="G38" s="41"/>
    </row>
    <row r="39" spans="2:7" x14ac:dyDescent="0.4">
      <c r="B39" s="43"/>
      <c r="C39" s="43"/>
      <c r="D39" s="43"/>
      <c r="E39" s="43"/>
      <c r="F39" s="43"/>
      <c r="G39" s="43"/>
    </row>
  </sheetData>
  <mergeCells count="12">
    <mergeCell ref="B39:G39"/>
    <mergeCell ref="B6:G6"/>
    <mergeCell ref="C9:E9"/>
    <mergeCell ref="B25:G25"/>
    <mergeCell ref="B27:G27"/>
    <mergeCell ref="B28:G28"/>
    <mergeCell ref="B29:G29"/>
    <mergeCell ref="B34:G34"/>
    <mergeCell ref="B35:G35"/>
    <mergeCell ref="B36:G36"/>
    <mergeCell ref="B37:G37"/>
    <mergeCell ref="B38:G38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workbookViewId="0">
      <selection activeCell="C13" sqref="C13:E13"/>
    </sheetView>
  </sheetViews>
  <sheetFormatPr defaultColWidth="8.25" defaultRowHeight="13.5" x14ac:dyDescent="0.4"/>
  <cols>
    <col min="1" max="1" width="2.25" style="2" customWidth="1"/>
    <col min="2" max="2" width="25.625" style="2" customWidth="1"/>
    <col min="3" max="3" width="10" style="2" customWidth="1"/>
    <col min="4" max="4" width="6.875" style="2" customWidth="1"/>
    <col min="5" max="5" width="10.875" style="2" customWidth="1"/>
    <col min="6" max="6" width="5.75" style="2" customWidth="1"/>
    <col min="7" max="7" width="17.625" style="2" customWidth="1"/>
    <col min="8" max="8" width="2.75" style="2" customWidth="1"/>
    <col min="9" max="16384" width="8.25" style="2"/>
  </cols>
  <sheetData>
    <row r="2" spans="1:7" x14ac:dyDescent="0.4">
      <c r="A2" s="1"/>
      <c r="B2" s="2" t="s">
        <v>73</v>
      </c>
      <c r="G2" s="27"/>
    </row>
    <row r="3" spans="1:7" x14ac:dyDescent="0.4">
      <c r="G3" s="3"/>
    </row>
    <row r="6" spans="1:7" ht="24" customHeight="1" x14ac:dyDescent="0.4">
      <c r="B6" s="39" t="s">
        <v>0</v>
      </c>
      <c r="C6" s="39"/>
      <c r="D6" s="39"/>
      <c r="E6" s="39"/>
      <c r="F6" s="39"/>
      <c r="G6" s="39"/>
    </row>
    <row r="8" spans="1:7" ht="20.25" customHeight="1" x14ac:dyDescent="0.4">
      <c r="B8" s="2" t="s">
        <v>1</v>
      </c>
    </row>
    <row r="9" spans="1:7" ht="23.25" customHeight="1" x14ac:dyDescent="0.4">
      <c r="B9" s="2" t="s">
        <v>63</v>
      </c>
    </row>
    <row r="10" spans="1:7" ht="12" customHeight="1" thickBot="1" x14ac:dyDescent="0.45"/>
    <row r="11" spans="1:7" ht="30.75" customHeight="1" thickBot="1" x14ac:dyDescent="0.45">
      <c r="B11" s="25" t="s">
        <v>18</v>
      </c>
      <c r="C11" s="40" t="str">
        <f>IFERROR(C13+'図書館(9-3)'!C9+'総合福祉会館(9-4)'!C9+'障害者教養文化体育施設(9-5)'!C9+'大胡支所(9-6)'!C9+'粕川支所(9-7)'!C9+'宮城支所(9-8)'!C9+'富士見支所(9-9)'!C9+'水質浄化ｾﾝﾀｰ(9-10)'!C9+'敷島浄水場(9-11)'!C9+'その他施設用(ブランク)(9-12)'!C9,"")</f>
        <v/>
      </c>
      <c r="D11" s="40"/>
      <c r="E11" s="40"/>
      <c r="F11" s="4"/>
      <c r="G11" s="4"/>
    </row>
    <row r="12" spans="1:7" ht="13.5" customHeight="1" thickBot="1" x14ac:dyDescent="0.45"/>
    <row r="13" spans="1:7" ht="30.75" customHeight="1" thickBot="1" x14ac:dyDescent="0.45">
      <c r="B13" s="24" t="s">
        <v>22</v>
      </c>
      <c r="C13" s="44" t="str">
        <f>IFERROR(G20,"")</f>
        <v/>
      </c>
      <c r="D13" s="44"/>
      <c r="E13" s="44"/>
      <c r="F13" s="4"/>
      <c r="G13" s="4"/>
    </row>
    <row r="14" spans="1:7" ht="23.25" customHeight="1" x14ac:dyDescent="0.4">
      <c r="B14" s="2" t="s">
        <v>21</v>
      </c>
    </row>
    <row r="15" spans="1:7" ht="18" customHeight="1" x14ac:dyDescent="0.4">
      <c r="B15" s="5" t="s">
        <v>2</v>
      </c>
      <c r="C15" s="5" t="s">
        <v>3</v>
      </c>
      <c r="D15" s="5" t="s">
        <v>4</v>
      </c>
      <c r="E15" s="6" t="s">
        <v>5</v>
      </c>
      <c r="F15" s="5" t="s">
        <v>6</v>
      </c>
      <c r="G15" s="5" t="s">
        <v>7</v>
      </c>
    </row>
    <row r="16" spans="1:7" ht="30" customHeight="1" x14ac:dyDescent="0.4">
      <c r="B16" s="7" t="s">
        <v>8</v>
      </c>
      <c r="C16" s="8">
        <v>1250</v>
      </c>
      <c r="D16" s="9" t="s">
        <v>9</v>
      </c>
      <c r="E16" s="10"/>
      <c r="F16" s="9">
        <v>0.85</v>
      </c>
      <c r="G16" s="8" t="str">
        <f>IF(C16*E16*12*F16=0,"",ROUNDDOWN(C16*E16*12*F16,0))</f>
        <v/>
      </c>
    </row>
    <row r="17" spans="2:7" ht="30" customHeight="1" x14ac:dyDescent="0.4">
      <c r="B17" s="7" t="s">
        <v>8</v>
      </c>
      <c r="C17" s="8">
        <v>1250</v>
      </c>
      <c r="D17" s="9" t="s">
        <v>9</v>
      </c>
      <c r="E17" s="10"/>
      <c r="F17" s="23">
        <v>1</v>
      </c>
      <c r="G17" s="8" t="str">
        <f>IF(C17*E17*12*F17=0,"",ROUNDDOWN(C17*E17*12*F17,0))</f>
        <v/>
      </c>
    </row>
    <row r="18" spans="2:7" ht="30" customHeight="1" x14ac:dyDescent="0.4">
      <c r="B18" s="7" t="s">
        <v>20</v>
      </c>
      <c r="C18" s="11">
        <v>0</v>
      </c>
      <c r="D18" s="9" t="s">
        <v>10</v>
      </c>
      <c r="E18" s="12"/>
      <c r="F18" s="13"/>
      <c r="G18" s="8" t="str">
        <f>IF(C18*E18=0,"",ROUNDDOWN(C18*E18,0))</f>
        <v/>
      </c>
    </row>
    <row r="19" spans="2:7" ht="30" customHeight="1" thickBot="1" x14ac:dyDescent="0.45">
      <c r="B19" s="7" t="s">
        <v>19</v>
      </c>
      <c r="C19" s="11">
        <v>377394</v>
      </c>
      <c r="D19" s="9" t="s">
        <v>10</v>
      </c>
      <c r="E19" s="12"/>
      <c r="F19" s="13"/>
      <c r="G19" s="8" t="str">
        <f>IF(C19*E19=0,"",ROUNDDOWN(C19*E19,0))</f>
        <v/>
      </c>
    </row>
    <row r="20" spans="2:7" ht="30" customHeight="1" thickBot="1" x14ac:dyDescent="0.45">
      <c r="B20" s="16" t="s">
        <v>11</v>
      </c>
      <c r="C20" s="17"/>
      <c r="D20" s="17"/>
      <c r="E20" s="17"/>
      <c r="F20" s="17"/>
      <c r="G20" s="18" t="str">
        <f>IF(SUM(G16:G19)=0,"",SUM(G16:G19))</f>
        <v/>
      </c>
    </row>
    <row r="22" spans="2:7" ht="8.25" customHeight="1" x14ac:dyDescent="0.4"/>
    <row r="23" spans="2:7" ht="15.75" customHeight="1" x14ac:dyDescent="0.4">
      <c r="B23" s="2" t="s">
        <v>12</v>
      </c>
    </row>
    <row r="24" spans="2:7" ht="16.5" customHeight="1" x14ac:dyDescent="0.4">
      <c r="B24" s="41" t="s">
        <v>13</v>
      </c>
      <c r="C24" s="41"/>
      <c r="D24" s="41"/>
      <c r="E24" s="41"/>
      <c r="F24" s="41"/>
      <c r="G24" s="41"/>
    </row>
    <row r="25" spans="2:7" ht="16.5" customHeight="1" x14ac:dyDescent="0.4">
      <c r="B25" s="2" t="s">
        <v>14</v>
      </c>
    </row>
    <row r="26" spans="2:7" ht="16.5" customHeight="1" x14ac:dyDescent="0.4">
      <c r="B26" s="42" t="s">
        <v>83</v>
      </c>
      <c r="C26" s="42"/>
      <c r="D26" s="42"/>
      <c r="E26" s="42"/>
      <c r="F26" s="42"/>
      <c r="G26" s="42"/>
    </row>
    <row r="27" spans="2:7" ht="16.5" customHeight="1" x14ac:dyDescent="0.4">
      <c r="B27" s="41"/>
      <c r="C27" s="41"/>
      <c r="D27" s="41"/>
      <c r="E27" s="41"/>
      <c r="F27" s="41"/>
      <c r="G27" s="41"/>
    </row>
    <row r="28" spans="2:7" ht="16.5" customHeight="1" x14ac:dyDescent="0.4">
      <c r="B28" s="41"/>
      <c r="C28" s="41"/>
      <c r="D28" s="41"/>
      <c r="E28" s="41"/>
      <c r="F28" s="41"/>
      <c r="G28" s="41"/>
    </row>
    <row r="29" spans="2:7" ht="16.5" customHeight="1" x14ac:dyDescent="0.4"/>
    <row r="30" spans="2:7" ht="16.5" customHeight="1" x14ac:dyDescent="0.4"/>
    <row r="31" spans="2:7" ht="16.5" customHeight="1" x14ac:dyDescent="0.4"/>
    <row r="32" spans="2:7" ht="16.5" customHeight="1" x14ac:dyDescent="0.4"/>
    <row r="33" spans="2:7" x14ac:dyDescent="0.4">
      <c r="B33" s="41"/>
      <c r="C33" s="41"/>
      <c r="D33" s="41"/>
      <c r="E33" s="41"/>
      <c r="F33" s="41"/>
      <c r="G33" s="41"/>
    </row>
    <row r="34" spans="2:7" x14ac:dyDescent="0.4">
      <c r="B34" s="41"/>
      <c r="C34" s="41"/>
      <c r="D34" s="41"/>
      <c r="E34" s="41"/>
      <c r="F34" s="41"/>
      <c r="G34" s="41"/>
    </row>
    <row r="35" spans="2:7" x14ac:dyDescent="0.4">
      <c r="B35" s="41"/>
      <c r="C35" s="41"/>
      <c r="D35" s="41"/>
      <c r="E35" s="41"/>
      <c r="F35" s="41"/>
      <c r="G35" s="41"/>
    </row>
    <row r="36" spans="2:7" x14ac:dyDescent="0.4">
      <c r="B36" s="41"/>
      <c r="C36" s="41"/>
      <c r="D36" s="41"/>
      <c r="E36" s="41"/>
      <c r="F36" s="41"/>
      <c r="G36" s="41"/>
    </row>
    <row r="37" spans="2:7" x14ac:dyDescent="0.4">
      <c r="B37" s="41"/>
      <c r="C37" s="41"/>
      <c r="D37" s="41"/>
      <c r="E37" s="41"/>
      <c r="F37" s="41"/>
      <c r="G37" s="41"/>
    </row>
    <row r="38" spans="2:7" x14ac:dyDescent="0.4">
      <c r="B38" s="43"/>
      <c r="C38" s="43"/>
      <c r="D38" s="43"/>
      <c r="E38" s="43"/>
      <c r="F38" s="43"/>
      <c r="G38" s="43"/>
    </row>
  </sheetData>
  <mergeCells count="13">
    <mergeCell ref="B38:G38"/>
    <mergeCell ref="C13:E13"/>
    <mergeCell ref="B28:G28"/>
    <mergeCell ref="B33:G33"/>
    <mergeCell ref="B34:G34"/>
    <mergeCell ref="B35:G35"/>
    <mergeCell ref="B36:G36"/>
    <mergeCell ref="B37:G37"/>
    <mergeCell ref="B6:G6"/>
    <mergeCell ref="C11:E11"/>
    <mergeCell ref="B24:G24"/>
    <mergeCell ref="B26:G26"/>
    <mergeCell ref="B27:G27"/>
  </mergeCells>
  <phoneticPr fontId="3"/>
  <pageMargins left="0.59" right="0.4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workbookViewId="0">
      <selection activeCell="C21" sqref="C21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5" width="10.875" style="2" customWidth="1"/>
    <col min="6" max="6" width="5.75" style="2" customWidth="1"/>
    <col min="7" max="7" width="17.625" style="2" customWidth="1"/>
    <col min="8" max="8" width="2.75" style="2" customWidth="1"/>
    <col min="9" max="16384" width="8.25" style="2"/>
  </cols>
  <sheetData>
    <row r="2" spans="1:7" x14ac:dyDescent="0.4">
      <c r="A2" s="1"/>
      <c r="B2" s="2" t="s">
        <v>72</v>
      </c>
      <c r="G2" s="27"/>
    </row>
    <row r="3" spans="1:7" x14ac:dyDescent="0.4">
      <c r="G3" s="3"/>
    </row>
    <row r="6" spans="1:7" ht="24" customHeight="1" x14ac:dyDescent="0.4">
      <c r="B6" s="39" t="s">
        <v>0</v>
      </c>
      <c r="C6" s="39"/>
      <c r="D6" s="39"/>
      <c r="E6" s="39"/>
      <c r="F6" s="39"/>
      <c r="G6" s="39"/>
    </row>
    <row r="8" spans="1:7" ht="12" customHeight="1" thickBot="1" x14ac:dyDescent="0.45"/>
    <row r="9" spans="1:7" ht="30.75" customHeight="1" thickBot="1" x14ac:dyDescent="0.45">
      <c r="B9" s="25" t="s">
        <v>23</v>
      </c>
      <c r="C9" s="45" t="str">
        <f>IFERROR(G16+G22,"")</f>
        <v/>
      </c>
      <c r="D9" s="46"/>
      <c r="E9" s="47"/>
      <c r="F9" s="4"/>
      <c r="G9" s="4"/>
    </row>
    <row r="10" spans="1:7" ht="13.5" customHeight="1" x14ac:dyDescent="0.4"/>
    <row r="11" spans="1:7" ht="23.25" customHeight="1" x14ac:dyDescent="0.4">
      <c r="B11" s="2" t="s">
        <v>24</v>
      </c>
    </row>
    <row r="12" spans="1:7" ht="18" customHeight="1" x14ac:dyDescent="0.4">
      <c r="B12" s="5" t="s">
        <v>2</v>
      </c>
      <c r="C12" s="5" t="s">
        <v>3</v>
      </c>
      <c r="D12" s="5" t="s">
        <v>4</v>
      </c>
      <c r="E12" s="6" t="s">
        <v>5</v>
      </c>
      <c r="F12" s="5" t="s">
        <v>6</v>
      </c>
      <c r="G12" s="5" t="s">
        <v>7</v>
      </c>
    </row>
    <row r="13" spans="1:7" ht="30" customHeight="1" x14ac:dyDescent="0.4">
      <c r="B13" s="7" t="s">
        <v>8</v>
      </c>
      <c r="C13" s="8">
        <v>128</v>
      </c>
      <c r="D13" s="9" t="s">
        <v>9</v>
      </c>
      <c r="E13" s="10"/>
      <c r="F13" s="9">
        <v>0.85</v>
      </c>
      <c r="G13" s="8" t="str">
        <f>IF(C13*E13*12*F13=0,"",ROUNDDOWN(C13*E13*12*F13,0))</f>
        <v/>
      </c>
    </row>
    <row r="14" spans="1:7" ht="30" customHeight="1" x14ac:dyDescent="0.4">
      <c r="B14" s="7" t="s">
        <v>20</v>
      </c>
      <c r="C14" s="11">
        <f>111437-C20</f>
        <v>111437</v>
      </c>
      <c r="D14" s="9" t="s">
        <v>10</v>
      </c>
      <c r="E14" s="12"/>
      <c r="F14" s="13"/>
      <c r="G14" s="8" t="str">
        <f>IF(C14*E14=0,"",ROUNDDOWN(C14*E14,0))</f>
        <v/>
      </c>
    </row>
    <row r="15" spans="1:7" ht="30" customHeight="1" thickBot="1" x14ac:dyDescent="0.45">
      <c r="B15" s="7" t="s">
        <v>19</v>
      </c>
      <c r="C15" s="11">
        <f>213690-C21</f>
        <v>213690</v>
      </c>
      <c r="D15" s="9" t="s">
        <v>10</v>
      </c>
      <c r="E15" s="12"/>
      <c r="F15" s="13"/>
      <c r="G15" s="8" t="str">
        <f>IF(C15*E15=0,"",ROUNDDOWN(C15*E15,0))</f>
        <v/>
      </c>
    </row>
    <row r="16" spans="1:7" ht="30" customHeight="1" thickBot="1" x14ac:dyDescent="0.45">
      <c r="B16" s="16" t="s">
        <v>11</v>
      </c>
      <c r="C16" s="17"/>
      <c r="D16" s="17"/>
      <c r="E16" s="17"/>
      <c r="F16" s="17"/>
      <c r="G16" s="18" t="str">
        <f>IF(SUM(G13:G15)=0,"",SUM(G13:G15))</f>
        <v/>
      </c>
    </row>
    <row r="18" spans="2:7" ht="23.25" customHeight="1" x14ac:dyDescent="0.4">
      <c r="B18" s="2" t="s">
        <v>25</v>
      </c>
    </row>
    <row r="19" spans="2:7" ht="18" customHeight="1" x14ac:dyDescent="0.4">
      <c r="B19" s="5" t="s">
        <v>2</v>
      </c>
      <c r="C19" s="19" t="s">
        <v>3</v>
      </c>
      <c r="D19" s="5" t="s">
        <v>4</v>
      </c>
      <c r="E19" s="6" t="s">
        <v>5</v>
      </c>
      <c r="F19" s="5" t="s">
        <v>6</v>
      </c>
      <c r="G19" s="5" t="s">
        <v>7</v>
      </c>
    </row>
    <row r="20" spans="2:7" ht="30" customHeight="1" x14ac:dyDescent="0.4">
      <c r="B20" s="20" t="s">
        <v>20</v>
      </c>
      <c r="C20" s="21"/>
      <c r="D20" s="9" t="s">
        <v>10</v>
      </c>
      <c r="E20" s="12"/>
      <c r="F20" s="13"/>
      <c r="G20" s="8" t="str">
        <f>IF(C20*E20=0,"",ROUNDDOWN(C20*E20,0))</f>
        <v/>
      </c>
    </row>
    <row r="21" spans="2:7" ht="30" customHeight="1" thickBot="1" x14ac:dyDescent="0.45">
      <c r="B21" s="20" t="s">
        <v>19</v>
      </c>
      <c r="C21" s="21"/>
      <c r="D21" s="9" t="s">
        <v>10</v>
      </c>
      <c r="E21" s="12"/>
      <c r="F21" s="13"/>
      <c r="G21" s="8" t="str">
        <f>IF(C21*E21=0,"",ROUNDDOWN(C21*E21,0))</f>
        <v/>
      </c>
    </row>
    <row r="22" spans="2:7" ht="30" customHeight="1" thickBot="1" x14ac:dyDescent="0.45">
      <c r="B22" s="16" t="s">
        <v>11</v>
      </c>
      <c r="C22" s="22" t="str">
        <f>IF(SUM(C20:C21)=0,"",SUM(C20:C21))</f>
        <v/>
      </c>
      <c r="D22" s="17"/>
      <c r="E22" s="17"/>
      <c r="F22" s="17"/>
      <c r="G22" s="18" t="str">
        <f>IF(SUM(G20:G21)=0,"",SUM(G20:G21))</f>
        <v/>
      </c>
    </row>
    <row r="23" spans="2:7" ht="8.25" customHeight="1" x14ac:dyDescent="0.4"/>
    <row r="24" spans="2:7" ht="15.75" customHeight="1" x14ac:dyDescent="0.4">
      <c r="B24" s="2" t="s">
        <v>12</v>
      </c>
    </row>
    <row r="25" spans="2:7" ht="16.5" customHeight="1" x14ac:dyDescent="0.4">
      <c r="B25" s="41" t="s">
        <v>13</v>
      </c>
      <c r="C25" s="41"/>
      <c r="D25" s="41"/>
      <c r="E25" s="41"/>
      <c r="F25" s="41"/>
      <c r="G25" s="41"/>
    </row>
    <row r="26" spans="2:7" ht="16.5" customHeight="1" x14ac:dyDescent="0.4">
      <c r="B26" s="2" t="s">
        <v>14</v>
      </c>
    </row>
    <row r="27" spans="2:7" ht="16.5" customHeight="1" x14ac:dyDescent="0.4">
      <c r="B27" s="42" t="s">
        <v>83</v>
      </c>
      <c r="C27" s="42"/>
      <c r="D27" s="42"/>
      <c r="E27" s="42"/>
      <c r="F27" s="42"/>
      <c r="G27" s="42"/>
    </row>
    <row r="28" spans="2:7" ht="16.5" customHeight="1" x14ac:dyDescent="0.4">
      <c r="B28" s="41" t="s">
        <v>15</v>
      </c>
      <c r="C28" s="41"/>
      <c r="D28" s="41"/>
      <c r="E28" s="41"/>
      <c r="F28" s="41"/>
      <c r="G28" s="41"/>
    </row>
    <row r="29" spans="2:7" ht="16.5" customHeight="1" x14ac:dyDescent="0.4">
      <c r="B29" s="41" t="s">
        <v>29</v>
      </c>
      <c r="C29" s="41"/>
      <c r="D29" s="41"/>
      <c r="E29" s="41"/>
      <c r="F29" s="41"/>
      <c r="G29" s="41"/>
    </row>
    <row r="30" spans="2:7" ht="16.5" customHeight="1" x14ac:dyDescent="0.4"/>
    <row r="31" spans="2:7" ht="16.5" customHeight="1" x14ac:dyDescent="0.4"/>
    <row r="32" spans="2:7" ht="16.5" customHeight="1" x14ac:dyDescent="0.4"/>
    <row r="33" spans="2:7" ht="16.5" customHeight="1" x14ac:dyDescent="0.4"/>
    <row r="34" spans="2:7" x14ac:dyDescent="0.4">
      <c r="B34" s="41"/>
      <c r="C34" s="41"/>
      <c r="D34" s="41"/>
      <c r="E34" s="41"/>
      <c r="F34" s="41"/>
      <c r="G34" s="41"/>
    </row>
    <row r="35" spans="2:7" x14ac:dyDescent="0.4">
      <c r="B35" s="41"/>
      <c r="C35" s="41"/>
      <c r="D35" s="41"/>
      <c r="E35" s="41"/>
      <c r="F35" s="41"/>
      <c r="G35" s="41"/>
    </row>
    <row r="36" spans="2:7" x14ac:dyDescent="0.4">
      <c r="B36" s="41"/>
      <c r="C36" s="41"/>
      <c r="D36" s="41"/>
      <c r="E36" s="41"/>
      <c r="F36" s="41"/>
      <c r="G36" s="41"/>
    </row>
    <row r="37" spans="2:7" x14ac:dyDescent="0.4">
      <c r="B37" s="41"/>
      <c r="C37" s="41"/>
      <c r="D37" s="41"/>
      <c r="E37" s="41"/>
      <c r="F37" s="41"/>
      <c r="G37" s="41"/>
    </row>
    <row r="38" spans="2:7" x14ac:dyDescent="0.4">
      <c r="B38" s="41"/>
      <c r="C38" s="41"/>
      <c r="D38" s="41"/>
      <c r="E38" s="41"/>
      <c r="F38" s="41"/>
      <c r="G38" s="41"/>
    </row>
    <row r="39" spans="2:7" x14ac:dyDescent="0.4">
      <c r="B39" s="43"/>
      <c r="C39" s="43"/>
      <c r="D39" s="43"/>
      <c r="E39" s="43"/>
      <c r="F39" s="43"/>
      <c r="G39" s="43"/>
    </row>
  </sheetData>
  <mergeCells count="12">
    <mergeCell ref="B39:G39"/>
    <mergeCell ref="B29:G29"/>
    <mergeCell ref="B34:G34"/>
    <mergeCell ref="B35:G35"/>
    <mergeCell ref="B36:G36"/>
    <mergeCell ref="B37:G37"/>
    <mergeCell ref="B38:G38"/>
    <mergeCell ref="B6:G6"/>
    <mergeCell ref="C9:E9"/>
    <mergeCell ref="B25:G25"/>
    <mergeCell ref="B27:G27"/>
    <mergeCell ref="B28:G28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workbookViewId="0">
      <selection activeCell="G16" sqref="G16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5" width="10.875" style="2" customWidth="1"/>
    <col min="6" max="6" width="5.75" style="2" customWidth="1"/>
    <col min="7" max="7" width="17.625" style="2" customWidth="1"/>
    <col min="8" max="8" width="2.75" style="2" customWidth="1"/>
    <col min="9" max="16384" width="8.25" style="2"/>
  </cols>
  <sheetData>
    <row r="2" spans="1:7" x14ac:dyDescent="0.4">
      <c r="A2" s="1"/>
      <c r="B2" s="2" t="s">
        <v>71</v>
      </c>
      <c r="G2" s="27"/>
    </row>
    <row r="3" spans="1:7" x14ac:dyDescent="0.4">
      <c r="G3" s="3"/>
    </row>
    <row r="6" spans="1:7" ht="24" customHeight="1" x14ac:dyDescent="0.4">
      <c r="B6" s="39" t="s">
        <v>0</v>
      </c>
      <c r="C6" s="39"/>
      <c r="D6" s="39"/>
      <c r="E6" s="39"/>
      <c r="F6" s="39"/>
      <c r="G6" s="39"/>
    </row>
    <row r="8" spans="1:7" ht="12" customHeight="1" thickBot="1" x14ac:dyDescent="0.45"/>
    <row r="9" spans="1:7" ht="30.75" customHeight="1" thickBot="1" x14ac:dyDescent="0.45">
      <c r="B9" s="26" t="s">
        <v>62</v>
      </c>
      <c r="C9" s="45" t="str">
        <f>IFERROR(G16+G22,"")</f>
        <v/>
      </c>
      <c r="D9" s="46"/>
      <c r="E9" s="47"/>
      <c r="F9" s="4"/>
      <c r="G9" s="4"/>
    </row>
    <row r="10" spans="1:7" ht="13.5" customHeight="1" x14ac:dyDescent="0.4"/>
    <row r="11" spans="1:7" ht="23.25" customHeight="1" x14ac:dyDescent="0.4">
      <c r="B11" s="2" t="s">
        <v>35</v>
      </c>
    </row>
    <row r="12" spans="1:7" ht="18" customHeight="1" x14ac:dyDescent="0.4">
      <c r="B12" s="5" t="s">
        <v>2</v>
      </c>
      <c r="C12" s="5" t="s">
        <v>3</v>
      </c>
      <c r="D12" s="5" t="s">
        <v>4</v>
      </c>
      <c r="E12" s="6" t="s">
        <v>5</v>
      </c>
      <c r="F12" s="5" t="s">
        <v>6</v>
      </c>
      <c r="G12" s="5" t="s">
        <v>7</v>
      </c>
    </row>
    <row r="13" spans="1:7" ht="30" customHeight="1" x14ac:dyDescent="0.4">
      <c r="B13" s="7" t="s">
        <v>8</v>
      </c>
      <c r="C13" s="8">
        <v>336</v>
      </c>
      <c r="D13" s="9" t="s">
        <v>9</v>
      </c>
      <c r="E13" s="10"/>
      <c r="F13" s="9">
        <v>0.85</v>
      </c>
      <c r="G13" s="8" t="str">
        <f>IF(C13*E13*12*F13=0,"",ROUNDDOWN(C13*E13*12*F13,0))</f>
        <v/>
      </c>
    </row>
    <row r="14" spans="1:7" ht="30" customHeight="1" x14ac:dyDescent="0.4">
      <c r="B14" s="7" t="s">
        <v>20</v>
      </c>
      <c r="C14" s="11">
        <f>309319-C20</f>
        <v>309319</v>
      </c>
      <c r="D14" s="9" t="s">
        <v>10</v>
      </c>
      <c r="E14" s="12"/>
      <c r="F14" s="13"/>
      <c r="G14" s="8" t="str">
        <f>IF(C14*E14=0,"",ROUNDDOWN(C14*E14,0))</f>
        <v/>
      </c>
    </row>
    <row r="15" spans="1:7" ht="30" customHeight="1" thickBot="1" x14ac:dyDescent="0.45">
      <c r="B15" s="7" t="s">
        <v>19</v>
      </c>
      <c r="C15" s="11">
        <f>718911-C21</f>
        <v>718911</v>
      </c>
      <c r="D15" s="9" t="s">
        <v>10</v>
      </c>
      <c r="E15" s="12"/>
      <c r="F15" s="13"/>
      <c r="G15" s="8" t="str">
        <f>IF(C15*E15=0,"",ROUNDDOWN(C15*E15,0))</f>
        <v/>
      </c>
    </row>
    <row r="16" spans="1:7" ht="30" customHeight="1" thickBot="1" x14ac:dyDescent="0.45">
      <c r="B16" s="16" t="s">
        <v>11</v>
      </c>
      <c r="C16" s="17"/>
      <c r="D16" s="17"/>
      <c r="E16" s="17"/>
      <c r="F16" s="17"/>
      <c r="G16" s="18" t="str">
        <f>IF(SUM(G13:G15)=0,"",SUM(G13:G15))</f>
        <v/>
      </c>
    </row>
    <row r="18" spans="2:7" ht="23.25" customHeight="1" x14ac:dyDescent="0.4">
      <c r="B18" s="2" t="s">
        <v>36</v>
      </c>
    </row>
    <row r="19" spans="2:7" ht="18" customHeight="1" x14ac:dyDescent="0.4">
      <c r="B19" s="5" t="s">
        <v>2</v>
      </c>
      <c r="C19" s="19" t="s">
        <v>3</v>
      </c>
      <c r="D19" s="5" t="s">
        <v>4</v>
      </c>
      <c r="E19" s="6" t="s">
        <v>5</v>
      </c>
      <c r="F19" s="5" t="s">
        <v>6</v>
      </c>
      <c r="G19" s="5" t="s">
        <v>7</v>
      </c>
    </row>
    <row r="20" spans="2:7" ht="30" customHeight="1" x14ac:dyDescent="0.4">
      <c r="B20" s="20" t="s">
        <v>20</v>
      </c>
      <c r="C20" s="21"/>
      <c r="D20" s="9" t="s">
        <v>10</v>
      </c>
      <c r="E20" s="12"/>
      <c r="F20" s="13"/>
      <c r="G20" s="8" t="str">
        <f>IF(C20*E20=0,"",ROUNDDOWN(C20*E20,0))</f>
        <v/>
      </c>
    </row>
    <row r="21" spans="2:7" ht="30" customHeight="1" thickBot="1" x14ac:dyDescent="0.45">
      <c r="B21" s="20" t="s">
        <v>19</v>
      </c>
      <c r="C21" s="21"/>
      <c r="D21" s="9" t="s">
        <v>10</v>
      </c>
      <c r="E21" s="12"/>
      <c r="F21" s="13"/>
      <c r="G21" s="8" t="str">
        <f>IF(C21*E21=0,"",ROUNDDOWN(C21*E21,0))</f>
        <v/>
      </c>
    </row>
    <row r="22" spans="2:7" ht="30" customHeight="1" thickBot="1" x14ac:dyDescent="0.45">
      <c r="B22" s="16" t="s">
        <v>11</v>
      </c>
      <c r="C22" s="22" t="str">
        <f>IF(SUM(C20:C21)=0,"",SUM(C20:C21))</f>
        <v/>
      </c>
      <c r="D22" s="17"/>
      <c r="E22" s="17"/>
      <c r="F22" s="17"/>
      <c r="G22" s="18" t="str">
        <f>IF(SUM(G20:G21)=0,"",SUM(G20:G21))</f>
        <v/>
      </c>
    </row>
    <row r="23" spans="2:7" ht="8.25" customHeight="1" x14ac:dyDescent="0.4"/>
    <row r="24" spans="2:7" ht="15.75" customHeight="1" x14ac:dyDescent="0.4">
      <c r="B24" s="2" t="s">
        <v>12</v>
      </c>
    </row>
    <row r="25" spans="2:7" ht="16.5" customHeight="1" x14ac:dyDescent="0.4">
      <c r="B25" s="41" t="s">
        <v>13</v>
      </c>
      <c r="C25" s="41"/>
      <c r="D25" s="41"/>
      <c r="E25" s="41"/>
      <c r="F25" s="41"/>
      <c r="G25" s="41"/>
    </row>
    <row r="26" spans="2:7" ht="16.5" customHeight="1" x14ac:dyDescent="0.4">
      <c r="B26" s="2" t="s">
        <v>14</v>
      </c>
    </row>
    <row r="27" spans="2:7" ht="16.5" customHeight="1" x14ac:dyDescent="0.4">
      <c r="B27" s="42" t="s">
        <v>83</v>
      </c>
      <c r="C27" s="42"/>
      <c r="D27" s="42"/>
      <c r="E27" s="42"/>
      <c r="F27" s="42"/>
      <c r="G27" s="42"/>
    </row>
    <row r="28" spans="2:7" ht="16.5" customHeight="1" x14ac:dyDescent="0.4">
      <c r="B28" s="41" t="s">
        <v>15</v>
      </c>
      <c r="C28" s="41"/>
      <c r="D28" s="41"/>
      <c r="E28" s="41"/>
      <c r="F28" s="41"/>
      <c r="G28" s="41"/>
    </row>
    <row r="29" spans="2:7" ht="16.5" customHeight="1" x14ac:dyDescent="0.4">
      <c r="B29" s="41" t="s">
        <v>37</v>
      </c>
      <c r="C29" s="41"/>
      <c r="D29" s="41"/>
      <c r="E29" s="41"/>
      <c r="F29" s="41"/>
      <c r="G29" s="41"/>
    </row>
    <row r="30" spans="2:7" ht="16.5" customHeight="1" x14ac:dyDescent="0.4"/>
    <row r="31" spans="2:7" ht="16.5" customHeight="1" x14ac:dyDescent="0.4"/>
    <row r="32" spans="2:7" ht="16.5" customHeight="1" x14ac:dyDescent="0.4"/>
    <row r="33" spans="2:7" ht="16.5" customHeight="1" x14ac:dyDescent="0.4"/>
    <row r="34" spans="2:7" x14ac:dyDescent="0.4">
      <c r="B34" s="41"/>
      <c r="C34" s="41"/>
      <c r="D34" s="41"/>
      <c r="E34" s="41"/>
      <c r="F34" s="41"/>
      <c r="G34" s="41"/>
    </row>
    <row r="35" spans="2:7" x14ac:dyDescent="0.4">
      <c r="B35" s="41"/>
      <c r="C35" s="41"/>
      <c r="D35" s="41"/>
      <c r="E35" s="41"/>
      <c r="F35" s="41"/>
      <c r="G35" s="41"/>
    </row>
    <row r="36" spans="2:7" x14ac:dyDescent="0.4">
      <c r="B36" s="41"/>
      <c r="C36" s="41"/>
      <c r="D36" s="41"/>
      <c r="E36" s="41"/>
      <c r="F36" s="41"/>
      <c r="G36" s="41"/>
    </row>
    <row r="37" spans="2:7" x14ac:dyDescent="0.4">
      <c r="B37" s="41"/>
      <c r="C37" s="41"/>
      <c r="D37" s="41"/>
      <c r="E37" s="41"/>
      <c r="F37" s="41"/>
      <c r="G37" s="41"/>
    </row>
    <row r="38" spans="2:7" x14ac:dyDescent="0.4">
      <c r="B38" s="41"/>
      <c r="C38" s="41"/>
      <c r="D38" s="41"/>
      <c r="E38" s="41"/>
      <c r="F38" s="41"/>
      <c r="G38" s="41"/>
    </row>
    <row r="39" spans="2:7" x14ac:dyDescent="0.4">
      <c r="B39" s="43"/>
      <c r="C39" s="43"/>
      <c r="D39" s="43"/>
      <c r="E39" s="43"/>
      <c r="F39" s="43"/>
      <c r="G39" s="43"/>
    </row>
  </sheetData>
  <mergeCells count="12">
    <mergeCell ref="B39:G39"/>
    <mergeCell ref="B6:G6"/>
    <mergeCell ref="C9:E9"/>
    <mergeCell ref="B25:G25"/>
    <mergeCell ref="B27:G27"/>
    <mergeCell ref="B28:G28"/>
    <mergeCell ref="B29:G29"/>
    <mergeCell ref="B34:G34"/>
    <mergeCell ref="B35:G35"/>
    <mergeCell ref="B36:G36"/>
    <mergeCell ref="B37:G37"/>
    <mergeCell ref="B38:G38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workbookViewId="0">
      <selection activeCell="B27" sqref="B27:G27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5" width="10.875" style="2" customWidth="1"/>
    <col min="6" max="6" width="5.75" style="2" customWidth="1"/>
    <col min="7" max="7" width="17.625" style="2" customWidth="1"/>
    <col min="8" max="8" width="2.75" style="2" customWidth="1"/>
    <col min="9" max="16384" width="8.25" style="2"/>
  </cols>
  <sheetData>
    <row r="2" spans="1:7" x14ac:dyDescent="0.4">
      <c r="A2" s="1"/>
      <c r="B2" s="2" t="s">
        <v>70</v>
      </c>
      <c r="G2" s="27"/>
    </row>
    <row r="3" spans="1:7" x14ac:dyDescent="0.4">
      <c r="G3" s="3"/>
    </row>
    <row r="6" spans="1:7" ht="24" customHeight="1" x14ac:dyDescent="0.4">
      <c r="B6" s="39" t="s">
        <v>0</v>
      </c>
      <c r="C6" s="39"/>
      <c r="D6" s="39"/>
      <c r="E6" s="39"/>
      <c r="F6" s="39"/>
      <c r="G6" s="39"/>
    </row>
    <row r="8" spans="1:7" ht="12" customHeight="1" thickBot="1" x14ac:dyDescent="0.45"/>
    <row r="9" spans="1:7" ht="30.75" customHeight="1" thickBot="1" x14ac:dyDescent="0.45">
      <c r="B9" s="26" t="s">
        <v>41</v>
      </c>
      <c r="C9" s="45" t="str">
        <f>IFERROR(G16+G22,"")</f>
        <v/>
      </c>
      <c r="D9" s="46"/>
      <c r="E9" s="47"/>
      <c r="F9" s="4"/>
      <c r="G9" s="4"/>
    </row>
    <row r="10" spans="1:7" ht="13.5" customHeight="1" x14ac:dyDescent="0.4"/>
    <row r="11" spans="1:7" ht="23.25" customHeight="1" x14ac:dyDescent="0.4">
      <c r="B11" s="2" t="s">
        <v>38</v>
      </c>
    </row>
    <row r="12" spans="1:7" ht="18" customHeight="1" x14ac:dyDescent="0.4">
      <c r="B12" s="5" t="s">
        <v>2</v>
      </c>
      <c r="C12" s="5" t="s">
        <v>3</v>
      </c>
      <c r="D12" s="5" t="s">
        <v>4</v>
      </c>
      <c r="E12" s="6" t="s">
        <v>5</v>
      </c>
      <c r="F12" s="5" t="s">
        <v>6</v>
      </c>
      <c r="G12" s="5" t="s">
        <v>7</v>
      </c>
    </row>
    <row r="13" spans="1:7" ht="30" customHeight="1" x14ac:dyDescent="0.4">
      <c r="B13" s="7" t="s">
        <v>8</v>
      </c>
      <c r="C13" s="8">
        <v>39</v>
      </c>
      <c r="D13" s="9" t="s">
        <v>9</v>
      </c>
      <c r="E13" s="10"/>
      <c r="F13" s="9">
        <v>0.85</v>
      </c>
      <c r="G13" s="8" t="str">
        <f>IF(C13*E13*12*F13=0,"",ROUNDDOWN(C13*E13*12*F13,0))</f>
        <v/>
      </c>
    </row>
    <row r="14" spans="1:7" ht="30" customHeight="1" x14ac:dyDescent="0.4">
      <c r="B14" s="7" t="s">
        <v>20</v>
      </c>
      <c r="C14" s="11">
        <f>14799-C20</f>
        <v>14799</v>
      </c>
      <c r="D14" s="9" t="s">
        <v>10</v>
      </c>
      <c r="E14" s="12"/>
      <c r="F14" s="13"/>
      <c r="G14" s="8" t="str">
        <f>IF(C14*E14=0,"",ROUNDDOWN(C14*E14,0))</f>
        <v/>
      </c>
    </row>
    <row r="15" spans="1:7" ht="30" customHeight="1" thickBot="1" x14ac:dyDescent="0.45">
      <c r="B15" s="7" t="s">
        <v>19</v>
      </c>
      <c r="C15" s="11">
        <f>38360-C21</f>
        <v>38360</v>
      </c>
      <c r="D15" s="9" t="s">
        <v>10</v>
      </c>
      <c r="E15" s="12"/>
      <c r="F15" s="13"/>
      <c r="G15" s="8" t="str">
        <f>IF(C15*E15=0,"",ROUNDDOWN(C15*E15,0))</f>
        <v/>
      </c>
    </row>
    <row r="16" spans="1:7" ht="30" customHeight="1" thickBot="1" x14ac:dyDescent="0.45">
      <c r="B16" s="16" t="s">
        <v>11</v>
      </c>
      <c r="C16" s="17"/>
      <c r="D16" s="17"/>
      <c r="E16" s="17"/>
      <c r="F16" s="17"/>
      <c r="G16" s="18" t="str">
        <f>IF(SUM(G13:G15)=0,"",SUM(G13:G15))</f>
        <v/>
      </c>
    </row>
    <row r="18" spans="2:7" ht="23.25" customHeight="1" x14ac:dyDescent="0.4">
      <c r="B18" s="2" t="s">
        <v>39</v>
      </c>
    </row>
    <row r="19" spans="2:7" ht="18" customHeight="1" x14ac:dyDescent="0.4">
      <c r="B19" s="5" t="s">
        <v>2</v>
      </c>
      <c r="C19" s="19" t="s">
        <v>3</v>
      </c>
      <c r="D19" s="5" t="s">
        <v>4</v>
      </c>
      <c r="E19" s="6" t="s">
        <v>5</v>
      </c>
      <c r="F19" s="5" t="s">
        <v>6</v>
      </c>
      <c r="G19" s="5" t="s">
        <v>7</v>
      </c>
    </row>
    <row r="20" spans="2:7" ht="30" customHeight="1" x14ac:dyDescent="0.4">
      <c r="B20" s="20" t="s">
        <v>20</v>
      </c>
      <c r="C20" s="21"/>
      <c r="D20" s="9" t="s">
        <v>10</v>
      </c>
      <c r="E20" s="12"/>
      <c r="F20" s="13"/>
      <c r="G20" s="8" t="str">
        <f>IF(C20*E20=0,"",ROUNDDOWN(C20*E20,0))</f>
        <v/>
      </c>
    </row>
    <row r="21" spans="2:7" ht="30" customHeight="1" thickBot="1" x14ac:dyDescent="0.45">
      <c r="B21" s="20" t="s">
        <v>19</v>
      </c>
      <c r="C21" s="21"/>
      <c r="D21" s="9" t="s">
        <v>10</v>
      </c>
      <c r="E21" s="12"/>
      <c r="F21" s="13"/>
      <c r="G21" s="8" t="str">
        <f>IF(C21*E21=0,"",ROUNDDOWN(C21*E21,0))</f>
        <v/>
      </c>
    </row>
    <row r="22" spans="2:7" ht="30" customHeight="1" thickBot="1" x14ac:dyDescent="0.45">
      <c r="B22" s="16" t="s">
        <v>11</v>
      </c>
      <c r="C22" s="22" t="str">
        <f>IF(SUM(C20:C21)=0,"",SUM(C20:C21))</f>
        <v/>
      </c>
      <c r="D22" s="17"/>
      <c r="E22" s="17"/>
      <c r="F22" s="17"/>
      <c r="G22" s="18" t="str">
        <f>IF(SUM(G20:G21)=0,"",SUM(G20:G21))</f>
        <v/>
      </c>
    </row>
    <row r="23" spans="2:7" ht="8.25" customHeight="1" x14ac:dyDescent="0.4"/>
    <row r="24" spans="2:7" ht="15.75" customHeight="1" x14ac:dyDescent="0.4">
      <c r="B24" s="2" t="s">
        <v>12</v>
      </c>
    </row>
    <row r="25" spans="2:7" ht="16.5" customHeight="1" x14ac:dyDescent="0.4">
      <c r="B25" s="41" t="s">
        <v>13</v>
      </c>
      <c r="C25" s="41"/>
      <c r="D25" s="41"/>
      <c r="E25" s="41"/>
      <c r="F25" s="41"/>
      <c r="G25" s="41"/>
    </row>
    <row r="26" spans="2:7" ht="16.5" customHeight="1" x14ac:dyDescent="0.4">
      <c r="B26" s="2" t="s">
        <v>14</v>
      </c>
    </row>
    <row r="27" spans="2:7" ht="16.5" customHeight="1" x14ac:dyDescent="0.4">
      <c r="B27" s="42" t="s">
        <v>83</v>
      </c>
      <c r="C27" s="42"/>
      <c r="D27" s="42"/>
      <c r="E27" s="42"/>
      <c r="F27" s="42"/>
      <c r="G27" s="42"/>
    </row>
    <row r="28" spans="2:7" ht="16.5" customHeight="1" x14ac:dyDescent="0.4">
      <c r="B28" s="41" t="s">
        <v>15</v>
      </c>
      <c r="C28" s="41"/>
      <c r="D28" s="41"/>
      <c r="E28" s="41"/>
      <c r="F28" s="41"/>
      <c r="G28" s="41"/>
    </row>
    <row r="29" spans="2:7" ht="33.75" customHeight="1" x14ac:dyDescent="0.4">
      <c r="B29" s="42" t="s">
        <v>40</v>
      </c>
      <c r="C29" s="42"/>
      <c r="D29" s="42"/>
      <c r="E29" s="42"/>
      <c r="F29" s="42"/>
      <c r="G29" s="42"/>
    </row>
    <row r="30" spans="2:7" ht="16.5" customHeight="1" x14ac:dyDescent="0.4"/>
    <row r="31" spans="2:7" ht="16.5" customHeight="1" x14ac:dyDescent="0.4"/>
    <row r="32" spans="2:7" ht="16.5" customHeight="1" x14ac:dyDescent="0.4"/>
    <row r="33" spans="2:7" ht="16.5" customHeight="1" x14ac:dyDescent="0.4"/>
    <row r="34" spans="2:7" x14ac:dyDescent="0.4">
      <c r="B34" s="41"/>
      <c r="C34" s="41"/>
      <c r="D34" s="41"/>
      <c r="E34" s="41"/>
      <c r="F34" s="41"/>
      <c r="G34" s="41"/>
    </row>
    <row r="35" spans="2:7" x14ac:dyDescent="0.4">
      <c r="B35" s="41"/>
      <c r="C35" s="41"/>
      <c r="D35" s="41"/>
      <c r="E35" s="41"/>
      <c r="F35" s="41"/>
      <c r="G35" s="41"/>
    </row>
    <row r="36" spans="2:7" x14ac:dyDescent="0.4">
      <c r="B36" s="41"/>
      <c r="C36" s="41"/>
      <c r="D36" s="41"/>
      <c r="E36" s="41"/>
      <c r="F36" s="41"/>
      <c r="G36" s="41"/>
    </row>
    <row r="37" spans="2:7" x14ac:dyDescent="0.4">
      <c r="B37" s="41"/>
      <c r="C37" s="41"/>
      <c r="D37" s="41"/>
      <c r="E37" s="41"/>
      <c r="F37" s="41"/>
      <c r="G37" s="41"/>
    </row>
    <row r="38" spans="2:7" x14ac:dyDescent="0.4">
      <c r="B38" s="41"/>
      <c r="C38" s="41"/>
      <c r="D38" s="41"/>
      <c r="E38" s="41"/>
      <c r="F38" s="41"/>
      <c r="G38" s="41"/>
    </row>
    <row r="39" spans="2:7" x14ac:dyDescent="0.4">
      <c r="B39" s="43"/>
      <c r="C39" s="43"/>
      <c r="D39" s="43"/>
      <c r="E39" s="43"/>
      <c r="F39" s="43"/>
      <c r="G39" s="43"/>
    </row>
  </sheetData>
  <mergeCells count="12">
    <mergeCell ref="B39:G39"/>
    <mergeCell ref="B6:G6"/>
    <mergeCell ref="C9:E9"/>
    <mergeCell ref="B25:G25"/>
    <mergeCell ref="B27:G27"/>
    <mergeCell ref="B28:G28"/>
    <mergeCell ref="B29:G29"/>
    <mergeCell ref="B34:G34"/>
    <mergeCell ref="B35:G35"/>
    <mergeCell ref="B36:G36"/>
    <mergeCell ref="B37:G37"/>
    <mergeCell ref="B38:G38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workbookViewId="0">
      <selection activeCell="C13" sqref="C13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5" width="10.875" style="2" customWidth="1"/>
    <col min="6" max="6" width="5.75" style="2" customWidth="1"/>
    <col min="7" max="7" width="17.625" style="2" customWidth="1"/>
    <col min="8" max="8" width="2.75" style="2" customWidth="1"/>
    <col min="9" max="16384" width="8.25" style="2"/>
  </cols>
  <sheetData>
    <row r="2" spans="1:7" x14ac:dyDescent="0.4">
      <c r="A2" s="1"/>
      <c r="B2" s="2" t="s">
        <v>69</v>
      </c>
      <c r="G2" s="27"/>
    </row>
    <row r="3" spans="1:7" x14ac:dyDescent="0.4">
      <c r="G3" s="3"/>
    </row>
    <row r="6" spans="1:7" ht="24" customHeight="1" x14ac:dyDescent="0.4">
      <c r="B6" s="39" t="s">
        <v>0</v>
      </c>
      <c r="C6" s="39"/>
      <c r="D6" s="39"/>
      <c r="E6" s="39"/>
      <c r="F6" s="39"/>
      <c r="G6" s="39"/>
    </row>
    <row r="8" spans="1:7" ht="12" customHeight="1" thickBot="1" x14ac:dyDescent="0.45"/>
    <row r="9" spans="1:7" ht="30.75" customHeight="1" thickBot="1" x14ac:dyDescent="0.45">
      <c r="B9" s="25" t="s">
        <v>42</v>
      </c>
      <c r="C9" s="45" t="str">
        <f>IFERROR(G16+G22,"")</f>
        <v/>
      </c>
      <c r="D9" s="46"/>
      <c r="E9" s="47"/>
      <c r="F9" s="4"/>
      <c r="G9" s="4"/>
    </row>
    <row r="10" spans="1:7" ht="13.5" customHeight="1" x14ac:dyDescent="0.4"/>
    <row r="11" spans="1:7" ht="23.25" customHeight="1" x14ac:dyDescent="0.4">
      <c r="B11" s="2" t="s">
        <v>43</v>
      </c>
    </row>
    <row r="12" spans="1:7" ht="18" customHeight="1" x14ac:dyDescent="0.4">
      <c r="B12" s="5" t="s">
        <v>2</v>
      </c>
      <c r="C12" s="5" t="s">
        <v>3</v>
      </c>
      <c r="D12" s="5" t="s">
        <v>4</v>
      </c>
      <c r="E12" s="6" t="s">
        <v>5</v>
      </c>
      <c r="F12" s="5" t="s">
        <v>6</v>
      </c>
      <c r="G12" s="5" t="s">
        <v>7</v>
      </c>
    </row>
    <row r="13" spans="1:7" ht="30" customHeight="1" x14ac:dyDescent="0.4">
      <c r="B13" s="7" t="s">
        <v>8</v>
      </c>
      <c r="C13" s="8">
        <v>71</v>
      </c>
      <c r="D13" s="9" t="s">
        <v>9</v>
      </c>
      <c r="E13" s="10"/>
      <c r="F13" s="9">
        <v>0.85</v>
      </c>
      <c r="G13" s="8" t="str">
        <f>IF(C13*E13*12*F13=0,"",ROUNDDOWN(C13*E13*12*F13,0))</f>
        <v/>
      </c>
    </row>
    <row r="14" spans="1:7" ht="30" customHeight="1" x14ac:dyDescent="0.4">
      <c r="B14" s="7" t="s">
        <v>20</v>
      </c>
      <c r="C14" s="11">
        <f>21258-C20</f>
        <v>21258</v>
      </c>
      <c r="D14" s="9" t="s">
        <v>10</v>
      </c>
      <c r="E14" s="12"/>
      <c r="F14" s="13"/>
      <c r="G14" s="8" t="str">
        <f>IF(C14*E14=0,"",ROUNDDOWN(C14*E14,0))</f>
        <v/>
      </c>
    </row>
    <row r="15" spans="1:7" ht="30" customHeight="1" thickBot="1" x14ac:dyDescent="0.45">
      <c r="B15" s="7" t="s">
        <v>19</v>
      </c>
      <c r="C15" s="11">
        <f>61952-C21</f>
        <v>61952</v>
      </c>
      <c r="D15" s="9" t="s">
        <v>10</v>
      </c>
      <c r="E15" s="12"/>
      <c r="F15" s="13"/>
      <c r="G15" s="8" t="str">
        <f>IF(C15*E15=0,"",ROUNDDOWN(C15*E15,0))</f>
        <v/>
      </c>
    </row>
    <row r="16" spans="1:7" ht="30" customHeight="1" thickBot="1" x14ac:dyDescent="0.45">
      <c r="B16" s="16" t="s">
        <v>11</v>
      </c>
      <c r="C16" s="17"/>
      <c r="D16" s="17"/>
      <c r="E16" s="17"/>
      <c r="F16" s="17"/>
      <c r="G16" s="18" t="str">
        <f>IF(SUM(G13:G15)=0,"",SUM(G13:G15))</f>
        <v/>
      </c>
    </row>
    <row r="18" spans="2:7" ht="23.25" customHeight="1" x14ac:dyDescent="0.4">
      <c r="B18" s="2" t="s">
        <v>44</v>
      </c>
    </row>
    <row r="19" spans="2:7" ht="18" customHeight="1" x14ac:dyDescent="0.4">
      <c r="B19" s="5" t="s">
        <v>2</v>
      </c>
      <c r="C19" s="19" t="s">
        <v>3</v>
      </c>
      <c r="D19" s="5" t="s">
        <v>4</v>
      </c>
      <c r="E19" s="6" t="s">
        <v>5</v>
      </c>
      <c r="F19" s="5" t="s">
        <v>6</v>
      </c>
      <c r="G19" s="5" t="s">
        <v>7</v>
      </c>
    </row>
    <row r="20" spans="2:7" ht="30" customHeight="1" x14ac:dyDescent="0.4">
      <c r="B20" s="20" t="s">
        <v>20</v>
      </c>
      <c r="C20" s="21"/>
      <c r="D20" s="9" t="s">
        <v>10</v>
      </c>
      <c r="E20" s="12"/>
      <c r="F20" s="13"/>
      <c r="G20" s="8" t="str">
        <f>IF(C20*E20=0,"",ROUNDDOWN(C20*E20,0))</f>
        <v/>
      </c>
    </row>
    <row r="21" spans="2:7" ht="30" customHeight="1" thickBot="1" x14ac:dyDescent="0.45">
      <c r="B21" s="20" t="s">
        <v>19</v>
      </c>
      <c r="C21" s="21"/>
      <c r="D21" s="9" t="s">
        <v>10</v>
      </c>
      <c r="E21" s="12"/>
      <c r="F21" s="13"/>
      <c r="G21" s="8" t="str">
        <f>IF(C21*E21=0,"",ROUNDDOWN(C21*E21,0))</f>
        <v/>
      </c>
    </row>
    <row r="22" spans="2:7" ht="30" customHeight="1" thickBot="1" x14ac:dyDescent="0.45">
      <c r="B22" s="16" t="s">
        <v>11</v>
      </c>
      <c r="C22" s="22" t="str">
        <f>IF(SUM(C20:C21)=0,"",SUM(C20:C21))</f>
        <v/>
      </c>
      <c r="D22" s="17"/>
      <c r="E22" s="17"/>
      <c r="F22" s="17"/>
      <c r="G22" s="18" t="str">
        <f>IF(SUM(G20:G21)=0,"",SUM(G20:G21))</f>
        <v/>
      </c>
    </row>
    <row r="23" spans="2:7" ht="8.25" customHeight="1" x14ac:dyDescent="0.4"/>
    <row r="24" spans="2:7" ht="15.75" customHeight="1" x14ac:dyDescent="0.4">
      <c r="B24" s="2" t="s">
        <v>12</v>
      </c>
    </row>
    <row r="25" spans="2:7" ht="16.5" customHeight="1" x14ac:dyDescent="0.4">
      <c r="B25" s="41" t="s">
        <v>13</v>
      </c>
      <c r="C25" s="41"/>
      <c r="D25" s="41"/>
      <c r="E25" s="41"/>
      <c r="F25" s="41"/>
      <c r="G25" s="41"/>
    </row>
    <row r="26" spans="2:7" ht="16.5" customHeight="1" x14ac:dyDescent="0.4">
      <c r="B26" s="2" t="s">
        <v>14</v>
      </c>
    </row>
    <row r="27" spans="2:7" ht="16.5" customHeight="1" x14ac:dyDescent="0.4">
      <c r="B27" s="42" t="s">
        <v>83</v>
      </c>
      <c r="C27" s="42"/>
      <c r="D27" s="42"/>
      <c r="E27" s="42"/>
      <c r="F27" s="42"/>
      <c r="G27" s="42"/>
    </row>
    <row r="28" spans="2:7" ht="16.5" customHeight="1" x14ac:dyDescent="0.4">
      <c r="B28" s="41" t="s">
        <v>15</v>
      </c>
      <c r="C28" s="41"/>
      <c r="D28" s="41"/>
      <c r="E28" s="41"/>
      <c r="F28" s="41"/>
      <c r="G28" s="41"/>
    </row>
    <row r="29" spans="2:7" ht="16.5" customHeight="1" x14ac:dyDescent="0.4">
      <c r="B29" s="41" t="s">
        <v>45</v>
      </c>
      <c r="C29" s="41"/>
      <c r="D29" s="41"/>
      <c r="E29" s="41"/>
      <c r="F29" s="41"/>
      <c r="G29" s="41"/>
    </row>
    <row r="30" spans="2:7" ht="16.5" customHeight="1" x14ac:dyDescent="0.4"/>
    <row r="31" spans="2:7" ht="16.5" customHeight="1" x14ac:dyDescent="0.4"/>
    <row r="32" spans="2:7" ht="16.5" customHeight="1" x14ac:dyDescent="0.4"/>
    <row r="33" spans="2:7" ht="16.5" customHeight="1" x14ac:dyDescent="0.4"/>
    <row r="34" spans="2:7" x14ac:dyDescent="0.4">
      <c r="B34" s="41"/>
      <c r="C34" s="41"/>
      <c r="D34" s="41"/>
      <c r="E34" s="41"/>
      <c r="F34" s="41"/>
      <c r="G34" s="41"/>
    </row>
    <row r="35" spans="2:7" x14ac:dyDescent="0.4">
      <c r="B35" s="41"/>
      <c r="C35" s="41"/>
      <c r="D35" s="41"/>
      <c r="E35" s="41"/>
      <c r="F35" s="41"/>
      <c r="G35" s="41"/>
    </row>
    <row r="36" spans="2:7" x14ac:dyDescent="0.4">
      <c r="B36" s="41"/>
      <c r="C36" s="41"/>
      <c r="D36" s="41"/>
      <c r="E36" s="41"/>
      <c r="F36" s="41"/>
      <c r="G36" s="41"/>
    </row>
    <row r="37" spans="2:7" x14ac:dyDescent="0.4">
      <c r="B37" s="41"/>
      <c r="C37" s="41"/>
      <c r="D37" s="41"/>
      <c r="E37" s="41"/>
      <c r="F37" s="41"/>
      <c r="G37" s="41"/>
    </row>
    <row r="38" spans="2:7" x14ac:dyDescent="0.4">
      <c r="B38" s="41"/>
      <c r="C38" s="41"/>
      <c r="D38" s="41"/>
      <c r="E38" s="41"/>
      <c r="F38" s="41"/>
      <c r="G38" s="41"/>
    </row>
    <row r="39" spans="2:7" x14ac:dyDescent="0.4">
      <c r="B39" s="43"/>
      <c r="C39" s="43"/>
      <c r="D39" s="43"/>
      <c r="E39" s="43"/>
      <c r="F39" s="43"/>
      <c r="G39" s="43"/>
    </row>
  </sheetData>
  <mergeCells count="12">
    <mergeCell ref="B39:G39"/>
    <mergeCell ref="B6:G6"/>
    <mergeCell ref="C9:E9"/>
    <mergeCell ref="B25:G25"/>
    <mergeCell ref="B27:G27"/>
    <mergeCell ref="B28:G28"/>
    <mergeCell ref="B29:G29"/>
    <mergeCell ref="B34:G34"/>
    <mergeCell ref="B35:G35"/>
    <mergeCell ref="B36:G36"/>
    <mergeCell ref="B37:G37"/>
    <mergeCell ref="B38:G38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workbookViewId="0">
      <selection activeCell="C15" sqref="C15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5" width="10.875" style="2" customWidth="1"/>
    <col min="6" max="6" width="5.75" style="2" customWidth="1"/>
    <col min="7" max="7" width="17.625" style="2" customWidth="1"/>
    <col min="8" max="8" width="2.75" style="2" customWidth="1"/>
    <col min="9" max="16384" width="8.25" style="2"/>
  </cols>
  <sheetData>
    <row r="2" spans="1:7" x14ac:dyDescent="0.4">
      <c r="A2" s="1"/>
      <c r="B2" s="2" t="s">
        <v>68</v>
      </c>
      <c r="G2" s="27"/>
    </row>
    <row r="3" spans="1:7" x14ac:dyDescent="0.4">
      <c r="G3" s="3"/>
    </row>
    <row r="6" spans="1:7" ht="24" customHeight="1" x14ac:dyDescent="0.4">
      <c r="B6" s="39" t="s">
        <v>0</v>
      </c>
      <c r="C6" s="39"/>
      <c r="D6" s="39"/>
      <c r="E6" s="39"/>
      <c r="F6" s="39"/>
      <c r="G6" s="39"/>
    </row>
    <row r="8" spans="1:7" ht="12" customHeight="1" thickBot="1" x14ac:dyDescent="0.45"/>
    <row r="9" spans="1:7" ht="30.75" customHeight="1" thickBot="1" x14ac:dyDescent="0.45">
      <c r="B9" s="25" t="s">
        <v>46</v>
      </c>
      <c r="C9" s="45" t="str">
        <f>IFERROR(G16+G22,"")</f>
        <v/>
      </c>
      <c r="D9" s="46"/>
      <c r="E9" s="47"/>
      <c r="F9" s="4"/>
      <c r="G9" s="4"/>
    </row>
    <row r="10" spans="1:7" ht="13.5" customHeight="1" x14ac:dyDescent="0.4"/>
    <row r="11" spans="1:7" ht="23.25" customHeight="1" x14ac:dyDescent="0.4">
      <c r="B11" s="2" t="s">
        <v>47</v>
      </c>
    </row>
    <row r="12" spans="1:7" ht="18" customHeight="1" x14ac:dyDescent="0.4">
      <c r="B12" s="5" t="s">
        <v>2</v>
      </c>
      <c r="C12" s="5" t="s">
        <v>3</v>
      </c>
      <c r="D12" s="5" t="s">
        <v>4</v>
      </c>
      <c r="E12" s="6" t="s">
        <v>5</v>
      </c>
      <c r="F12" s="5" t="s">
        <v>6</v>
      </c>
      <c r="G12" s="5" t="s">
        <v>7</v>
      </c>
    </row>
    <row r="13" spans="1:7" ht="30" customHeight="1" x14ac:dyDescent="0.4">
      <c r="B13" s="7" t="s">
        <v>8</v>
      </c>
      <c r="C13" s="8">
        <v>63</v>
      </c>
      <c r="D13" s="9" t="s">
        <v>9</v>
      </c>
      <c r="E13" s="10"/>
      <c r="F13" s="9">
        <v>0.85</v>
      </c>
      <c r="G13" s="8" t="str">
        <f>IF(C13*E13*12*F13=0,"",ROUNDDOWN(C13*E13*12*F13,0))</f>
        <v/>
      </c>
    </row>
    <row r="14" spans="1:7" ht="30" customHeight="1" x14ac:dyDescent="0.4">
      <c r="B14" s="7" t="s">
        <v>20</v>
      </c>
      <c r="C14" s="11">
        <f>21057-C20</f>
        <v>21057</v>
      </c>
      <c r="D14" s="9" t="s">
        <v>10</v>
      </c>
      <c r="E14" s="12"/>
      <c r="F14" s="13"/>
      <c r="G14" s="8" t="str">
        <f>IF(C14*E14=0,"",ROUNDDOWN(C14*E14,0))</f>
        <v/>
      </c>
    </row>
    <row r="15" spans="1:7" ht="30" customHeight="1" thickBot="1" x14ac:dyDescent="0.45">
      <c r="B15" s="7" t="s">
        <v>19</v>
      </c>
      <c r="C15" s="11">
        <f>55474-C21</f>
        <v>55474</v>
      </c>
      <c r="D15" s="9" t="s">
        <v>10</v>
      </c>
      <c r="E15" s="12"/>
      <c r="F15" s="13"/>
      <c r="G15" s="8" t="str">
        <f>IF(C15*E15=0,"",ROUNDDOWN(C15*E15,0))</f>
        <v/>
      </c>
    </row>
    <row r="16" spans="1:7" ht="30" customHeight="1" thickBot="1" x14ac:dyDescent="0.45">
      <c r="B16" s="16" t="s">
        <v>11</v>
      </c>
      <c r="C16" s="17"/>
      <c r="D16" s="17"/>
      <c r="E16" s="17"/>
      <c r="F16" s="17"/>
      <c r="G16" s="18" t="str">
        <f>IF(SUM(G13:G15)=0,"",SUM(G13:G15))</f>
        <v/>
      </c>
    </row>
    <row r="18" spans="2:7" ht="23.25" customHeight="1" x14ac:dyDescent="0.4">
      <c r="B18" s="2" t="s">
        <v>48</v>
      </c>
    </row>
    <row r="19" spans="2:7" ht="18" customHeight="1" x14ac:dyDescent="0.4">
      <c r="B19" s="5" t="s">
        <v>2</v>
      </c>
      <c r="C19" s="19" t="s">
        <v>3</v>
      </c>
      <c r="D19" s="5" t="s">
        <v>4</v>
      </c>
      <c r="E19" s="6" t="s">
        <v>5</v>
      </c>
      <c r="F19" s="5" t="s">
        <v>6</v>
      </c>
      <c r="G19" s="5" t="s">
        <v>7</v>
      </c>
    </row>
    <row r="20" spans="2:7" ht="30" customHeight="1" x14ac:dyDescent="0.4">
      <c r="B20" s="20" t="s">
        <v>20</v>
      </c>
      <c r="C20" s="21"/>
      <c r="D20" s="9" t="s">
        <v>10</v>
      </c>
      <c r="E20" s="12"/>
      <c r="F20" s="13"/>
      <c r="G20" s="8" t="str">
        <f>IF(C20*E20=0,"",ROUNDDOWN(C20*E20,0))</f>
        <v/>
      </c>
    </row>
    <row r="21" spans="2:7" ht="30" customHeight="1" thickBot="1" x14ac:dyDescent="0.45">
      <c r="B21" s="20" t="s">
        <v>19</v>
      </c>
      <c r="C21" s="21"/>
      <c r="D21" s="9" t="s">
        <v>10</v>
      </c>
      <c r="E21" s="12"/>
      <c r="F21" s="13"/>
      <c r="G21" s="8" t="str">
        <f>IF(C21*E21=0,"",ROUNDDOWN(C21*E21,0))</f>
        <v/>
      </c>
    </row>
    <row r="22" spans="2:7" ht="30" customHeight="1" thickBot="1" x14ac:dyDescent="0.45">
      <c r="B22" s="16" t="s">
        <v>11</v>
      </c>
      <c r="C22" s="22" t="str">
        <f>IF(SUM(C20:C21)=0,"",SUM(C20:C21))</f>
        <v/>
      </c>
      <c r="D22" s="17"/>
      <c r="E22" s="17"/>
      <c r="F22" s="17"/>
      <c r="G22" s="18" t="str">
        <f>IF(SUM(G20:G21)=0,"",SUM(G20:G21))</f>
        <v/>
      </c>
    </row>
    <row r="23" spans="2:7" ht="8.25" customHeight="1" x14ac:dyDescent="0.4"/>
    <row r="24" spans="2:7" ht="15.75" customHeight="1" x14ac:dyDescent="0.4">
      <c r="B24" s="2" t="s">
        <v>12</v>
      </c>
    </row>
    <row r="25" spans="2:7" ht="16.5" customHeight="1" x14ac:dyDescent="0.4">
      <c r="B25" s="41" t="s">
        <v>13</v>
      </c>
      <c r="C25" s="41"/>
      <c r="D25" s="41"/>
      <c r="E25" s="41"/>
      <c r="F25" s="41"/>
      <c r="G25" s="41"/>
    </row>
    <row r="26" spans="2:7" ht="16.5" customHeight="1" x14ac:dyDescent="0.4">
      <c r="B26" s="2" t="s">
        <v>14</v>
      </c>
    </row>
    <row r="27" spans="2:7" ht="16.5" customHeight="1" x14ac:dyDescent="0.4">
      <c r="B27" s="42" t="s">
        <v>83</v>
      </c>
      <c r="C27" s="42"/>
      <c r="D27" s="42"/>
      <c r="E27" s="42"/>
      <c r="F27" s="42"/>
      <c r="G27" s="42"/>
    </row>
    <row r="28" spans="2:7" ht="16.5" customHeight="1" x14ac:dyDescent="0.4">
      <c r="B28" s="41" t="s">
        <v>15</v>
      </c>
      <c r="C28" s="41"/>
      <c r="D28" s="41"/>
      <c r="E28" s="41"/>
      <c r="F28" s="41"/>
      <c r="G28" s="41"/>
    </row>
    <row r="29" spans="2:7" ht="16.5" customHeight="1" x14ac:dyDescent="0.4">
      <c r="B29" s="41" t="s">
        <v>49</v>
      </c>
      <c r="C29" s="41"/>
      <c r="D29" s="41"/>
      <c r="E29" s="41"/>
      <c r="F29" s="41"/>
      <c r="G29" s="41"/>
    </row>
    <row r="30" spans="2:7" ht="16.5" customHeight="1" x14ac:dyDescent="0.4"/>
    <row r="31" spans="2:7" ht="16.5" customHeight="1" x14ac:dyDescent="0.4"/>
    <row r="32" spans="2:7" ht="16.5" customHeight="1" x14ac:dyDescent="0.4"/>
    <row r="33" spans="2:7" ht="16.5" customHeight="1" x14ac:dyDescent="0.4"/>
    <row r="34" spans="2:7" x14ac:dyDescent="0.4">
      <c r="B34" s="41"/>
      <c r="C34" s="41"/>
      <c r="D34" s="41"/>
      <c r="E34" s="41"/>
      <c r="F34" s="41"/>
      <c r="G34" s="41"/>
    </row>
    <row r="35" spans="2:7" x14ac:dyDescent="0.4">
      <c r="B35" s="41"/>
      <c r="C35" s="41"/>
      <c r="D35" s="41"/>
      <c r="E35" s="41"/>
      <c r="F35" s="41"/>
      <c r="G35" s="41"/>
    </row>
    <row r="36" spans="2:7" x14ac:dyDescent="0.4">
      <c r="B36" s="41"/>
      <c r="C36" s="41"/>
      <c r="D36" s="41"/>
      <c r="E36" s="41"/>
      <c r="F36" s="41"/>
      <c r="G36" s="41"/>
    </row>
    <row r="37" spans="2:7" x14ac:dyDescent="0.4">
      <c r="B37" s="41"/>
      <c r="C37" s="41"/>
      <c r="D37" s="41"/>
      <c r="E37" s="41"/>
      <c r="F37" s="41"/>
      <c r="G37" s="41"/>
    </row>
    <row r="38" spans="2:7" x14ac:dyDescent="0.4">
      <c r="B38" s="41"/>
      <c r="C38" s="41"/>
      <c r="D38" s="41"/>
      <c r="E38" s="41"/>
      <c r="F38" s="41"/>
      <c r="G38" s="41"/>
    </row>
    <row r="39" spans="2:7" x14ac:dyDescent="0.4">
      <c r="B39" s="43"/>
      <c r="C39" s="43"/>
      <c r="D39" s="43"/>
      <c r="E39" s="43"/>
      <c r="F39" s="43"/>
      <c r="G39" s="43"/>
    </row>
  </sheetData>
  <mergeCells count="12">
    <mergeCell ref="B39:G39"/>
    <mergeCell ref="B6:G6"/>
    <mergeCell ref="C9:E9"/>
    <mergeCell ref="B25:G25"/>
    <mergeCell ref="B27:G27"/>
    <mergeCell ref="B28:G28"/>
    <mergeCell ref="B29:G29"/>
    <mergeCell ref="B34:G34"/>
    <mergeCell ref="B35:G35"/>
    <mergeCell ref="B36:G36"/>
    <mergeCell ref="B37:G37"/>
    <mergeCell ref="B38:G38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workbookViewId="0">
      <selection activeCell="G15" sqref="G15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5" width="10.875" style="2" customWidth="1"/>
    <col min="6" max="6" width="5.75" style="2" customWidth="1"/>
    <col min="7" max="7" width="17.625" style="2" customWidth="1"/>
    <col min="8" max="8" width="2.75" style="2" customWidth="1"/>
    <col min="9" max="16384" width="8.25" style="2"/>
  </cols>
  <sheetData>
    <row r="2" spans="1:7" x14ac:dyDescent="0.4">
      <c r="A2" s="1"/>
      <c r="B2" s="2" t="s">
        <v>67</v>
      </c>
      <c r="G2" s="27"/>
    </row>
    <row r="3" spans="1:7" x14ac:dyDescent="0.4">
      <c r="G3" s="3"/>
    </row>
    <row r="6" spans="1:7" ht="24" customHeight="1" x14ac:dyDescent="0.4">
      <c r="B6" s="39" t="s">
        <v>0</v>
      </c>
      <c r="C6" s="39"/>
      <c r="D6" s="39"/>
      <c r="E6" s="39"/>
      <c r="F6" s="39"/>
      <c r="G6" s="39"/>
    </row>
    <row r="8" spans="1:7" ht="12" customHeight="1" thickBot="1" x14ac:dyDescent="0.45"/>
    <row r="9" spans="1:7" ht="30.75" customHeight="1" thickBot="1" x14ac:dyDescent="0.45">
      <c r="B9" s="25" t="s">
        <v>50</v>
      </c>
      <c r="C9" s="45" t="str">
        <f>IFERROR(G16+G22,"")</f>
        <v/>
      </c>
      <c r="D9" s="46"/>
      <c r="E9" s="47"/>
      <c r="F9" s="4"/>
      <c r="G9" s="4"/>
    </row>
    <row r="10" spans="1:7" ht="13.5" customHeight="1" x14ac:dyDescent="0.4"/>
    <row r="11" spans="1:7" ht="23.25" customHeight="1" x14ac:dyDescent="0.4">
      <c r="B11" s="2" t="s">
        <v>51</v>
      </c>
    </row>
    <row r="12" spans="1:7" ht="18" customHeight="1" x14ac:dyDescent="0.4">
      <c r="B12" s="5" t="s">
        <v>2</v>
      </c>
      <c r="C12" s="5" t="s">
        <v>3</v>
      </c>
      <c r="D12" s="5" t="s">
        <v>4</v>
      </c>
      <c r="E12" s="6" t="s">
        <v>5</v>
      </c>
      <c r="F12" s="5" t="s">
        <v>6</v>
      </c>
      <c r="G12" s="5" t="s">
        <v>7</v>
      </c>
    </row>
    <row r="13" spans="1:7" ht="30" customHeight="1" x14ac:dyDescent="0.4">
      <c r="B13" s="7" t="s">
        <v>8</v>
      </c>
      <c r="C13" s="8">
        <v>31</v>
      </c>
      <c r="D13" s="9" t="s">
        <v>9</v>
      </c>
      <c r="E13" s="10"/>
      <c r="F13" s="9">
        <v>0.85</v>
      </c>
      <c r="G13" s="8" t="str">
        <f>IF(C13*E13*12*F13=0,"",ROUNDDOWN(C13*E13*12*F13,0))</f>
        <v/>
      </c>
    </row>
    <row r="14" spans="1:7" ht="30" customHeight="1" x14ac:dyDescent="0.4">
      <c r="B14" s="7" t="s">
        <v>20</v>
      </c>
      <c r="C14" s="11">
        <f>10502-C20</f>
        <v>10502</v>
      </c>
      <c r="D14" s="9" t="s">
        <v>10</v>
      </c>
      <c r="E14" s="12"/>
      <c r="F14" s="13"/>
      <c r="G14" s="8" t="str">
        <f>IF(C14*E14=0,"",ROUNDDOWN(C14*E14,0))</f>
        <v/>
      </c>
    </row>
    <row r="15" spans="1:7" ht="30" customHeight="1" thickBot="1" x14ac:dyDescent="0.45">
      <c r="B15" s="7" t="s">
        <v>19</v>
      </c>
      <c r="C15" s="11">
        <f>28259-C21</f>
        <v>28259</v>
      </c>
      <c r="D15" s="9" t="s">
        <v>10</v>
      </c>
      <c r="E15" s="12"/>
      <c r="F15" s="13"/>
      <c r="G15" s="8" t="str">
        <f>IF(C15*E15=0,"",ROUNDDOWN(C15*E15,0))</f>
        <v/>
      </c>
    </row>
    <row r="16" spans="1:7" ht="30" customHeight="1" thickBot="1" x14ac:dyDescent="0.45">
      <c r="B16" s="16" t="s">
        <v>11</v>
      </c>
      <c r="C16" s="17"/>
      <c r="D16" s="17"/>
      <c r="E16" s="17"/>
      <c r="F16" s="17"/>
      <c r="G16" s="18" t="str">
        <f>IF(SUM(G13:G15)=0,"",SUM(G13:G15))</f>
        <v/>
      </c>
    </row>
    <row r="18" spans="2:7" ht="23.25" customHeight="1" x14ac:dyDescent="0.4">
      <c r="B18" s="2" t="s">
        <v>52</v>
      </c>
    </row>
    <row r="19" spans="2:7" ht="18" customHeight="1" x14ac:dyDescent="0.4">
      <c r="B19" s="5" t="s">
        <v>2</v>
      </c>
      <c r="C19" s="19" t="s">
        <v>3</v>
      </c>
      <c r="D19" s="5" t="s">
        <v>4</v>
      </c>
      <c r="E19" s="6" t="s">
        <v>5</v>
      </c>
      <c r="F19" s="5" t="s">
        <v>6</v>
      </c>
      <c r="G19" s="5" t="s">
        <v>7</v>
      </c>
    </row>
    <row r="20" spans="2:7" ht="30" customHeight="1" x14ac:dyDescent="0.4">
      <c r="B20" s="20" t="s">
        <v>20</v>
      </c>
      <c r="C20" s="21"/>
      <c r="D20" s="9" t="s">
        <v>10</v>
      </c>
      <c r="E20" s="12"/>
      <c r="F20" s="13"/>
      <c r="G20" s="8" t="str">
        <f>IF(C20*E20=0,"",ROUNDDOWN(C20*E20,0))</f>
        <v/>
      </c>
    </row>
    <row r="21" spans="2:7" ht="30" customHeight="1" thickBot="1" x14ac:dyDescent="0.45">
      <c r="B21" s="20" t="s">
        <v>19</v>
      </c>
      <c r="C21" s="21"/>
      <c r="D21" s="9" t="s">
        <v>10</v>
      </c>
      <c r="E21" s="12"/>
      <c r="F21" s="13"/>
      <c r="G21" s="8" t="str">
        <f>IF(C21*E21=0,"",ROUNDDOWN(C21*E21,0))</f>
        <v/>
      </c>
    </row>
    <row r="22" spans="2:7" ht="30" customHeight="1" thickBot="1" x14ac:dyDescent="0.45">
      <c r="B22" s="16" t="s">
        <v>11</v>
      </c>
      <c r="C22" s="22" t="str">
        <f>IF(SUM(C20:C21)=0,"",SUM(C20:C21))</f>
        <v/>
      </c>
      <c r="D22" s="17"/>
      <c r="E22" s="17"/>
      <c r="F22" s="17"/>
      <c r="G22" s="18" t="str">
        <f>IF(SUM(G20:G21)=0,"",SUM(G20:G21))</f>
        <v/>
      </c>
    </row>
    <row r="23" spans="2:7" ht="8.25" customHeight="1" x14ac:dyDescent="0.4"/>
    <row r="24" spans="2:7" ht="15.75" customHeight="1" x14ac:dyDescent="0.4">
      <c r="B24" s="2" t="s">
        <v>12</v>
      </c>
    </row>
    <row r="25" spans="2:7" ht="16.5" customHeight="1" x14ac:dyDescent="0.4">
      <c r="B25" s="41" t="s">
        <v>13</v>
      </c>
      <c r="C25" s="41"/>
      <c r="D25" s="41"/>
      <c r="E25" s="41"/>
      <c r="F25" s="41"/>
      <c r="G25" s="41"/>
    </row>
    <row r="26" spans="2:7" ht="16.5" customHeight="1" x14ac:dyDescent="0.4">
      <c r="B26" s="2" t="s">
        <v>14</v>
      </c>
    </row>
    <row r="27" spans="2:7" ht="16.5" customHeight="1" x14ac:dyDescent="0.4">
      <c r="B27" s="42" t="s">
        <v>83</v>
      </c>
      <c r="C27" s="42"/>
      <c r="D27" s="42"/>
      <c r="E27" s="42"/>
      <c r="F27" s="42"/>
      <c r="G27" s="42"/>
    </row>
    <row r="28" spans="2:7" ht="16.5" customHeight="1" x14ac:dyDescent="0.4">
      <c r="B28" s="41" t="s">
        <v>15</v>
      </c>
      <c r="C28" s="41"/>
      <c r="D28" s="41"/>
      <c r="E28" s="41"/>
      <c r="F28" s="41"/>
      <c r="G28" s="41"/>
    </row>
    <row r="29" spans="2:7" ht="16.5" customHeight="1" x14ac:dyDescent="0.4">
      <c r="B29" s="41" t="s">
        <v>53</v>
      </c>
      <c r="C29" s="41"/>
      <c r="D29" s="41"/>
      <c r="E29" s="41"/>
      <c r="F29" s="41"/>
      <c r="G29" s="41"/>
    </row>
    <row r="30" spans="2:7" ht="16.5" customHeight="1" x14ac:dyDescent="0.4"/>
    <row r="31" spans="2:7" ht="16.5" customHeight="1" x14ac:dyDescent="0.4"/>
    <row r="32" spans="2:7" ht="16.5" customHeight="1" x14ac:dyDescent="0.4"/>
    <row r="33" spans="2:7" ht="16.5" customHeight="1" x14ac:dyDescent="0.4"/>
    <row r="34" spans="2:7" x14ac:dyDescent="0.4">
      <c r="B34" s="41"/>
      <c r="C34" s="41"/>
      <c r="D34" s="41"/>
      <c r="E34" s="41"/>
      <c r="F34" s="41"/>
      <c r="G34" s="41"/>
    </row>
    <row r="35" spans="2:7" x14ac:dyDescent="0.4">
      <c r="B35" s="41"/>
      <c r="C35" s="41"/>
      <c r="D35" s="41"/>
      <c r="E35" s="41"/>
      <c r="F35" s="41"/>
      <c r="G35" s="41"/>
    </row>
    <row r="36" spans="2:7" x14ac:dyDescent="0.4">
      <c r="B36" s="41"/>
      <c r="C36" s="41"/>
      <c r="D36" s="41"/>
      <c r="E36" s="41"/>
      <c r="F36" s="41"/>
      <c r="G36" s="41"/>
    </row>
    <row r="37" spans="2:7" x14ac:dyDescent="0.4">
      <c r="B37" s="41"/>
      <c r="C37" s="41"/>
      <c r="D37" s="41"/>
      <c r="E37" s="41"/>
      <c r="F37" s="41"/>
      <c r="G37" s="41"/>
    </row>
    <row r="38" spans="2:7" x14ac:dyDescent="0.4">
      <c r="B38" s="41"/>
      <c r="C38" s="41"/>
      <c r="D38" s="41"/>
      <c r="E38" s="41"/>
      <c r="F38" s="41"/>
      <c r="G38" s="41"/>
    </row>
    <row r="39" spans="2:7" x14ac:dyDescent="0.4">
      <c r="B39" s="43"/>
      <c r="C39" s="43"/>
      <c r="D39" s="43"/>
      <c r="E39" s="43"/>
      <c r="F39" s="43"/>
      <c r="G39" s="43"/>
    </row>
  </sheetData>
  <mergeCells count="12">
    <mergeCell ref="B39:G39"/>
    <mergeCell ref="B6:G6"/>
    <mergeCell ref="C9:E9"/>
    <mergeCell ref="B25:G25"/>
    <mergeCell ref="B27:G27"/>
    <mergeCell ref="B28:G28"/>
    <mergeCell ref="B29:G29"/>
    <mergeCell ref="B34:G34"/>
    <mergeCell ref="B35:G35"/>
    <mergeCell ref="B36:G36"/>
    <mergeCell ref="B37:G37"/>
    <mergeCell ref="B38:G38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workbookViewId="0">
      <selection activeCell="G15" sqref="G15"/>
    </sheetView>
  </sheetViews>
  <sheetFormatPr defaultColWidth="8.25" defaultRowHeight="13.5" x14ac:dyDescent="0.4"/>
  <cols>
    <col min="1" max="1" width="2.25" style="2" customWidth="1"/>
    <col min="2" max="2" width="23.25" style="2" customWidth="1"/>
    <col min="3" max="3" width="10" style="2" customWidth="1"/>
    <col min="4" max="4" width="6.875" style="2" customWidth="1"/>
    <col min="5" max="5" width="10.875" style="2" customWidth="1"/>
    <col min="6" max="6" width="5.75" style="2" customWidth="1"/>
    <col min="7" max="7" width="17.625" style="2" customWidth="1"/>
    <col min="8" max="8" width="2.75" style="2" customWidth="1"/>
    <col min="9" max="16384" width="8.25" style="2"/>
  </cols>
  <sheetData>
    <row r="2" spans="1:7" x14ac:dyDescent="0.4">
      <c r="A2" s="1"/>
      <c r="B2" s="2" t="s">
        <v>66</v>
      </c>
      <c r="G2" s="27"/>
    </row>
    <row r="3" spans="1:7" x14ac:dyDescent="0.4">
      <c r="G3" s="3"/>
    </row>
    <row r="6" spans="1:7" ht="24" customHeight="1" x14ac:dyDescent="0.4">
      <c r="B6" s="39" t="s">
        <v>0</v>
      </c>
      <c r="C6" s="39"/>
      <c r="D6" s="39"/>
      <c r="E6" s="39"/>
      <c r="F6" s="39"/>
      <c r="G6" s="39"/>
    </row>
    <row r="8" spans="1:7" ht="12" customHeight="1" thickBot="1" x14ac:dyDescent="0.45"/>
    <row r="9" spans="1:7" ht="30.75" customHeight="1" thickBot="1" x14ac:dyDescent="0.45">
      <c r="B9" s="25" t="s">
        <v>54</v>
      </c>
      <c r="C9" s="45" t="str">
        <f>IFERROR(G16+G22,"")</f>
        <v/>
      </c>
      <c r="D9" s="46"/>
      <c r="E9" s="47"/>
      <c r="F9" s="4"/>
      <c r="G9" s="4"/>
    </row>
    <row r="10" spans="1:7" ht="13.5" customHeight="1" x14ac:dyDescent="0.4"/>
    <row r="11" spans="1:7" ht="23.25" customHeight="1" x14ac:dyDescent="0.4">
      <c r="B11" s="2" t="s">
        <v>55</v>
      </c>
    </row>
    <row r="12" spans="1:7" ht="18" customHeight="1" x14ac:dyDescent="0.4">
      <c r="B12" s="5" t="s">
        <v>2</v>
      </c>
      <c r="C12" s="5" t="s">
        <v>3</v>
      </c>
      <c r="D12" s="5" t="s">
        <v>4</v>
      </c>
      <c r="E12" s="6" t="s">
        <v>5</v>
      </c>
      <c r="F12" s="5" t="s">
        <v>6</v>
      </c>
      <c r="G12" s="5" t="s">
        <v>7</v>
      </c>
    </row>
    <row r="13" spans="1:7" ht="30" customHeight="1" x14ac:dyDescent="0.4">
      <c r="B13" s="7" t="s">
        <v>8</v>
      </c>
      <c r="C13" s="8">
        <v>109</v>
      </c>
      <c r="D13" s="9" t="s">
        <v>9</v>
      </c>
      <c r="E13" s="10"/>
      <c r="F13" s="9">
        <v>0.85</v>
      </c>
      <c r="G13" s="8" t="str">
        <f>IF(C13*E13*12*F13=0,"",ROUNDDOWN(C13*E13*12*F13,0))</f>
        <v/>
      </c>
    </row>
    <row r="14" spans="1:7" ht="30" customHeight="1" x14ac:dyDescent="0.4">
      <c r="B14" s="7" t="s">
        <v>20</v>
      </c>
      <c r="C14" s="11">
        <f>45637-C20</f>
        <v>45637</v>
      </c>
      <c r="D14" s="9" t="s">
        <v>10</v>
      </c>
      <c r="E14" s="12"/>
      <c r="F14" s="13"/>
      <c r="G14" s="8" t="str">
        <f>IF(C14*E14=0,"",ROUNDDOWN(C14*E14,0))</f>
        <v/>
      </c>
    </row>
    <row r="15" spans="1:7" ht="30" customHeight="1" thickBot="1" x14ac:dyDescent="0.45">
      <c r="B15" s="7" t="s">
        <v>19</v>
      </c>
      <c r="C15" s="11">
        <f>102181-C21</f>
        <v>102181</v>
      </c>
      <c r="D15" s="9" t="s">
        <v>10</v>
      </c>
      <c r="E15" s="12"/>
      <c r="F15" s="13"/>
      <c r="G15" s="8" t="str">
        <f>IF(C15*E15=0,"",ROUNDDOWN(C15*E15,0))</f>
        <v/>
      </c>
    </row>
    <row r="16" spans="1:7" ht="30" customHeight="1" thickBot="1" x14ac:dyDescent="0.45">
      <c r="B16" s="16" t="s">
        <v>11</v>
      </c>
      <c r="C16" s="17"/>
      <c r="D16" s="17"/>
      <c r="E16" s="17"/>
      <c r="F16" s="17"/>
      <c r="G16" s="18" t="str">
        <f>IF(SUM(G13:G15)=0,"",SUM(G13:G15))</f>
        <v/>
      </c>
    </row>
    <row r="18" spans="2:7" ht="23.25" customHeight="1" x14ac:dyDescent="0.4">
      <c r="B18" s="2" t="s">
        <v>56</v>
      </c>
    </row>
    <row r="19" spans="2:7" ht="18" customHeight="1" x14ac:dyDescent="0.4">
      <c r="B19" s="5" t="s">
        <v>2</v>
      </c>
      <c r="C19" s="19" t="s">
        <v>3</v>
      </c>
      <c r="D19" s="5" t="s">
        <v>4</v>
      </c>
      <c r="E19" s="6" t="s">
        <v>5</v>
      </c>
      <c r="F19" s="5" t="s">
        <v>6</v>
      </c>
      <c r="G19" s="5" t="s">
        <v>7</v>
      </c>
    </row>
    <row r="20" spans="2:7" ht="30" customHeight="1" x14ac:dyDescent="0.4">
      <c r="B20" s="20" t="s">
        <v>20</v>
      </c>
      <c r="C20" s="21"/>
      <c r="D20" s="9" t="s">
        <v>10</v>
      </c>
      <c r="E20" s="12"/>
      <c r="F20" s="13"/>
      <c r="G20" s="8" t="str">
        <f>IF(C20*E20=0,"",ROUNDDOWN(C20*E20,0))</f>
        <v/>
      </c>
    </row>
    <row r="21" spans="2:7" ht="30" customHeight="1" thickBot="1" x14ac:dyDescent="0.45">
      <c r="B21" s="20" t="s">
        <v>19</v>
      </c>
      <c r="C21" s="21"/>
      <c r="D21" s="9" t="s">
        <v>10</v>
      </c>
      <c r="E21" s="12"/>
      <c r="F21" s="13"/>
      <c r="G21" s="8" t="str">
        <f>IF(C21*E21=0,"",ROUNDDOWN(C21*E21,0))</f>
        <v/>
      </c>
    </row>
    <row r="22" spans="2:7" ht="30" customHeight="1" thickBot="1" x14ac:dyDescent="0.45">
      <c r="B22" s="16" t="s">
        <v>11</v>
      </c>
      <c r="C22" s="22" t="str">
        <f>IF(SUM(C20:C21)=0,"",SUM(C20:C21))</f>
        <v/>
      </c>
      <c r="D22" s="17"/>
      <c r="E22" s="17"/>
      <c r="F22" s="17"/>
      <c r="G22" s="18" t="str">
        <f>IF(SUM(G20:G21)=0,"",SUM(G20:G21))</f>
        <v/>
      </c>
    </row>
    <row r="23" spans="2:7" ht="8.25" customHeight="1" x14ac:dyDescent="0.4"/>
    <row r="24" spans="2:7" ht="15.75" customHeight="1" x14ac:dyDescent="0.4">
      <c r="B24" s="2" t="s">
        <v>12</v>
      </c>
    </row>
    <row r="25" spans="2:7" ht="16.5" customHeight="1" x14ac:dyDescent="0.4">
      <c r="B25" s="41" t="s">
        <v>13</v>
      </c>
      <c r="C25" s="41"/>
      <c r="D25" s="41"/>
      <c r="E25" s="41"/>
      <c r="F25" s="41"/>
      <c r="G25" s="41"/>
    </row>
    <row r="26" spans="2:7" ht="16.5" customHeight="1" x14ac:dyDescent="0.4">
      <c r="B26" s="2" t="s">
        <v>14</v>
      </c>
    </row>
    <row r="27" spans="2:7" ht="16.5" customHeight="1" x14ac:dyDescent="0.4">
      <c r="B27" s="42" t="s">
        <v>83</v>
      </c>
      <c r="C27" s="42"/>
      <c r="D27" s="42"/>
      <c r="E27" s="42"/>
      <c r="F27" s="42"/>
      <c r="G27" s="42"/>
    </row>
    <row r="28" spans="2:7" ht="16.5" customHeight="1" x14ac:dyDescent="0.4">
      <c r="B28" s="41" t="s">
        <v>15</v>
      </c>
      <c r="C28" s="41"/>
      <c r="D28" s="41"/>
      <c r="E28" s="41"/>
      <c r="F28" s="41"/>
      <c r="G28" s="41"/>
    </row>
    <row r="29" spans="2:7" ht="16.5" customHeight="1" x14ac:dyDescent="0.4">
      <c r="B29" s="41" t="s">
        <v>57</v>
      </c>
      <c r="C29" s="41"/>
      <c r="D29" s="41"/>
      <c r="E29" s="41"/>
      <c r="F29" s="41"/>
      <c r="G29" s="41"/>
    </row>
    <row r="30" spans="2:7" ht="16.5" customHeight="1" x14ac:dyDescent="0.4"/>
    <row r="31" spans="2:7" ht="16.5" customHeight="1" x14ac:dyDescent="0.4"/>
    <row r="32" spans="2:7" ht="16.5" customHeight="1" x14ac:dyDescent="0.4"/>
    <row r="33" spans="2:7" ht="16.5" customHeight="1" x14ac:dyDescent="0.4"/>
    <row r="34" spans="2:7" x14ac:dyDescent="0.4">
      <c r="B34" s="41"/>
      <c r="C34" s="41"/>
      <c r="D34" s="41"/>
      <c r="E34" s="41"/>
      <c r="F34" s="41"/>
      <c r="G34" s="41"/>
    </row>
    <row r="35" spans="2:7" x14ac:dyDescent="0.4">
      <c r="B35" s="41"/>
      <c r="C35" s="41"/>
      <c r="D35" s="41"/>
      <c r="E35" s="41"/>
      <c r="F35" s="41"/>
      <c r="G35" s="41"/>
    </row>
    <row r="36" spans="2:7" x14ac:dyDescent="0.4">
      <c r="B36" s="41"/>
      <c r="C36" s="41"/>
      <c r="D36" s="41"/>
      <c r="E36" s="41"/>
      <c r="F36" s="41"/>
      <c r="G36" s="41"/>
    </row>
    <row r="37" spans="2:7" x14ac:dyDescent="0.4">
      <c r="B37" s="41"/>
      <c r="C37" s="41"/>
      <c r="D37" s="41"/>
      <c r="E37" s="41"/>
      <c r="F37" s="41"/>
      <c r="G37" s="41"/>
    </row>
    <row r="38" spans="2:7" x14ac:dyDescent="0.4">
      <c r="B38" s="41"/>
      <c r="C38" s="41"/>
      <c r="D38" s="41"/>
      <c r="E38" s="41"/>
      <c r="F38" s="41"/>
      <c r="G38" s="41"/>
    </row>
    <row r="39" spans="2:7" x14ac:dyDescent="0.4">
      <c r="B39" s="43"/>
      <c r="C39" s="43"/>
      <c r="D39" s="43"/>
      <c r="E39" s="43"/>
      <c r="F39" s="43"/>
      <c r="G39" s="43"/>
    </row>
  </sheetData>
  <mergeCells count="12">
    <mergeCell ref="B39:G39"/>
    <mergeCell ref="B6:G6"/>
    <mergeCell ref="C9:E9"/>
    <mergeCell ref="B25:G25"/>
    <mergeCell ref="B27:G27"/>
    <mergeCell ref="B28:G28"/>
    <mergeCell ref="B29:G29"/>
    <mergeCell ref="B34:G34"/>
    <mergeCell ref="B35:G35"/>
    <mergeCell ref="B36:G36"/>
    <mergeCell ref="B37:G37"/>
    <mergeCell ref="B38:G3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六供 （電力売却）（9-1)</vt:lpstr>
      <vt:lpstr>六供(9-2)</vt:lpstr>
      <vt:lpstr>図書館(9-3)</vt:lpstr>
      <vt:lpstr>総合福祉会館(9-4)</vt:lpstr>
      <vt:lpstr>障害者教養文化体育施設(9-5)</vt:lpstr>
      <vt:lpstr>大胡支所(9-6)</vt:lpstr>
      <vt:lpstr>粕川支所(9-7)</vt:lpstr>
      <vt:lpstr>宮城支所(9-8)</vt:lpstr>
      <vt:lpstr>富士見支所(9-9)</vt:lpstr>
      <vt:lpstr>水質浄化ｾﾝﾀｰ(9-10)</vt:lpstr>
      <vt:lpstr>敷島浄水場(9-11)</vt:lpstr>
      <vt:lpstr>その他施設用(ブランク)(9-12)</vt:lpstr>
      <vt:lpstr>'その他施設用(ブランク)(9-12)'!Print_Area</vt:lpstr>
      <vt:lpstr>'宮城支所(9-8)'!Print_Area</vt:lpstr>
      <vt:lpstr>'障害者教養文化体育施設(9-5)'!Print_Area</vt:lpstr>
      <vt:lpstr>'図書館(9-3)'!Print_Area</vt:lpstr>
      <vt:lpstr>'水質浄化ｾﾝﾀｰ(9-10)'!Print_Area</vt:lpstr>
      <vt:lpstr>'総合福祉会館(9-4)'!Print_Area</vt:lpstr>
      <vt:lpstr>'大胡支所(9-6)'!Print_Area</vt:lpstr>
      <vt:lpstr>'粕川支所(9-7)'!Print_Area</vt:lpstr>
      <vt:lpstr>'富士見支所(9-9)'!Print_Area</vt:lpstr>
      <vt:lpstr>'敷島浄水場(9-11)'!Print_Area</vt:lpstr>
      <vt:lpstr>'六供(9-2)'!Print_Area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pc121157</dc:creator>
  <cp:lastModifiedBy>201810</cp:lastModifiedBy>
  <cp:lastPrinted>2023-06-05T04:00:38Z</cp:lastPrinted>
  <dcterms:created xsi:type="dcterms:W3CDTF">2023-05-26T02:24:58Z</dcterms:created>
  <dcterms:modified xsi:type="dcterms:W3CDTF">2023-06-21T05:12:56Z</dcterms:modified>
</cp:coreProperties>
</file>