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C:\Users\pc171069\Desktop\"/>
    </mc:Choice>
  </mc:AlternateContent>
  <xr:revisionPtr revIDLastSave="0" documentId="8_{497C3EB4-C266-4E58-B633-5CE3118AD1DA}" xr6:coauthVersionLast="47" xr6:coauthVersionMax="47" xr10:uidLastSave="{00000000-0000-0000-0000-000000000000}"/>
  <bookViews>
    <workbookView xWindow="0" yWindow="0" windowWidth="25125" windowHeight="10425" xr2:uid="{00000000-000D-0000-FFFF-FFFF00000000}"/>
  </bookViews>
  <sheets>
    <sheet name="注文書" sheetId="1" r:id="rId1"/>
    <sheet name="マスタ" sheetId="2" r:id="rId2"/>
  </sheets>
  <definedNames>
    <definedName name="_xlnm.Print_Area" localSheetId="0">注文書!$A$1:$H$28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F16" i="1"/>
  <c r="G16" i="1" s="1"/>
  <c r="F17" i="1"/>
  <c r="G17" i="1" s="1"/>
  <c r="F18" i="1"/>
  <c r="G18" i="1" s="1"/>
  <c r="C16" i="1"/>
  <c r="C17" i="1"/>
  <c r="C19" i="1"/>
  <c r="C18" i="1"/>
  <c r="C22" i="1"/>
  <c r="C21" i="1"/>
  <c r="C20" i="1"/>
  <c r="C15" i="1"/>
  <c r="F22" i="1"/>
  <c r="G22" i="1" s="1"/>
  <c r="F21" i="1"/>
  <c r="G21" i="1" s="1"/>
  <c r="F20" i="1"/>
  <c r="G20" i="1" s="1"/>
  <c r="F19" i="1"/>
  <c r="G19" i="1" s="1"/>
  <c r="G23" i="1" l="1"/>
</calcChain>
</file>

<file path=xl/sharedStrings.xml><?xml version="1.0" encoding="utf-8"?>
<sst xmlns="http://schemas.openxmlformats.org/spreadsheetml/2006/main" count="64" uniqueCount="63">
  <si>
    <t>前橋市地産地消出前ネット事業 注文書</t>
    <rPh sb="0" eb="2">
      <t>マエバシ</t>
    </rPh>
    <rPh sb="2" eb="3">
      <t>シ</t>
    </rPh>
    <rPh sb="3" eb="7">
      <t>チサンチショウ</t>
    </rPh>
    <rPh sb="7" eb="9">
      <t>デマエ</t>
    </rPh>
    <rPh sb="12" eb="14">
      <t>ジギョウ</t>
    </rPh>
    <rPh sb="15" eb="18">
      <t>チュウモンショ</t>
    </rPh>
    <phoneticPr fontId="1"/>
  </si>
  <si>
    <t>※黄色のセルを入力してください</t>
  </si>
  <si>
    <t>事業所名</t>
    <rPh sb="0" eb="3">
      <t>ジギョウショ</t>
    </rPh>
    <rPh sb="3" eb="4">
      <t>メイ</t>
    </rPh>
    <phoneticPr fontId="1"/>
  </si>
  <si>
    <t>担当者名（所属・氏名）</t>
    <rPh sb="0" eb="3">
      <t>タントウシャ</t>
    </rPh>
    <rPh sb="3" eb="4">
      <t>メイ</t>
    </rPh>
    <rPh sb="5" eb="7">
      <t>ショゾク</t>
    </rPh>
    <rPh sb="8" eb="10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</si>
  <si>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</si>
  <si>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</si>
  <si>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配達希望所在地</t>
    <rPh sb="0" eb="2">
      <t>ハイタツ</t>
    </rPh>
    <rPh sb="2" eb="4">
      <t>キボウ</t>
    </rPh>
    <rPh sb="4" eb="7">
      <t>ショザイチ</t>
    </rPh>
    <phoneticPr fontId="1"/>
  </si>
  <si>
    <t>配達希望期間</t>
    <rPh sb="0" eb="2">
      <t>ハイタツ</t>
    </rPh>
    <rPh sb="2" eb="4">
      <t>キボウ</t>
    </rPh>
    <rPh sb="4" eb="6">
      <t>キカン</t>
    </rPh>
    <phoneticPr fontId="1"/>
  </si>
  <si>
    <t>【注文内容】</t>
    <rPh sb="1" eb="3">
      <t>チュウモン</t>
    </rPh>
    <rPh sb="3" eb="5">
      <t>ナイヨウ</t>
    </rPh>
    <phoneticPr fontId="1"/>
  </si>
  <si>
    <t>受注者名</t>
    <rPh sb="0" eb="3">
      <t>ジュチュウシャ</t>
    </rPh>
    <rPh sb="3" eb="4">
      <t>メイ</t>
    </rPh>
    <phoneticPr fontId="1"/>
  </si>
  <si>
    <t>ヤバタファーム</t>
  </si>
  <si>
    <t>※プルダウンから受注者名を選択</t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</si>
  <si>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</si>
  <si>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</si>
  <si>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価格（税込み）</t>
    <rPh sb="0" eb="2">
      <t>カカク</t>
    </rPh>
    <rPh sb="3" eb="5">
      <t>ゼイコ</t>
    </rPh>
    <phoneticPr fontId="1"/>
  </si>
  <si>
    <t>合計金額</t>
    <rPh sb="0" eb="2">
      <t>ゴウケイ</t>
    </rPh>
    <rPh sb="2" eb="4">
      <t>キンガク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</si>
  <si>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</si>
  <si>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</si>
  <si>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</si>
  <si>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</si>
  <si>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</si>
  <si>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</si>
  <si>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</si>
  <si>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</si>
  <si>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総計</t>
    <rPh sb="0" eb="2">
      <t>ソウケイ</t>
    </rPh>
    <phoneticPr fontId="1"/>
  </si>
  <si>
    <t>【注文書送付先】</t>
    <rPh sb="1" eb="4">
      <t>チュウモンショ</t>
    </rPh>
    <rPh sb="4" eb="6">
      <t>ソウフ</t>
    </rPh>
    <rPh sb="6" eb="7">
      <t>サキ</t>
    </rPh>
    <phoneticPr fontId="1"/>
  </si>
  <si>
    <t>前橋市役所農政課ブランド推進係</t>
    <rPh sb="0" eb="3">
      <t>マエバシシ</t>
    </rPh>
    <rPh sb="3" eb="5">
      <t>ヤクショ</t>
    </rPh>
    <rPh sb="5" eb="7">
      <t>ノウセイ</t>
    </rPh>
    <rPh sb="7" eb="8">
      <t>カ</t>
    </rPh>
    <rPh sb="12" eb="14">
      <t>スイシン</t>
    </rPh>
    <rPh sb="14" eb="15">
      <t>カカリ</t>
    </rPh>
    <phoneticPr fontId="1"/>
  </si>
  <si>
    <t>メール</t>
  </si>
  <si>
    <t>nousei@city.maebashi.gunma.jp</t>
    <phoneticPr fontId="1"/>
  </si>
  <si>
    <t>ファクス</t>
  </si>
  <si>
    <t>027-223-8527</t>
    <phoneticPr fontId="1"/>
  </si>
  <si>
    <t>商品①</t>
    <rPh sb="0" eb="2">
      <t>ショウヒン</t>
    </rPh>
    <phoneticPr fontId="1"/>
  </si>
  <si>
    <t>①の金額</t>
    <phoneticPr fontId="1"/>
  </si>
  <si>
    <t>商品②</t>
    <rPh sb="0" eb="2">
      <t>ショウヒン</t>
    </rPh>
    <phoneticPr fontId="1"/>
  </si>
  <si>
    <t>②の金額</t>
  </si>
  <si>
    <t>商品③</t>
    <rPh sb="0" eb="2">
      <t>ショウヒン</t>
    </rPh>
    <phoneticPr fontId="1"/>
  </si>
  <si>
    <t>③の金額</t>
    <phoneticPr fontId="1"/>
  </si>
  <si>
    <t>商品④</t>
    <rPh sb="0" eb="2">
      <t>ショウヒン</t>
    </rPh>
    <phoneticPr fontId="1"/>
  </si>
  <si>
    <t>④の金額</t>
    <phoneticPr fontId="1"/>
  </si>
  <si>
    <t>商品⑤</t>
    <rPh sb="0" eb="2">
      <t>ショウヒン</t>
    </rPh>
    <phoneticPr fontId="1"/>
  </si>
  <si>
    <t>⑤の金額</t>
    <phoneticPr fontId="1"/>
  </si>
  <si>
    <t>商品⑥</t>
    <rPh sb="0" eb="2">
      <t>ショウヒン</t>
    </rPh>
    <phoneticPr fontId="1"/>
  </si>
  <si>
    <t>⑥の金額</t>
    <phoneticPr fontId="1"/>
  </si>
  <si>
    <t>商品⑦</t>
    <rPh sb="0" eb="2">
      <t>ショウヒン</t>
    </rPh>
    <phoneticPr fontId="1"/>
  </si>
  <si>
    <t>⑦の金額</t>
    <phoneticPr fontId="1"/>
  </si>
  <si>
    <t>商品⑧</t>
    <rPh sb="0" eb="2">
      <t>ショウヒン</t>
    </rPh>
    <phoneticPr fontId="1"/>
  </si>
  <si>
    <t>⑧の金額</t>
    <phoneticPr fontId="1"/>
  </si>
  <si>
    <t>ヤバタファーム</t>
    <phoneticPr fontId="1"/>
  </si>
  <si>
    <t>白切り（300ｇ）</t>
    <rPh sb="0" eb="1">
      <t>シロ</t>
    </rPh>
    <rPh sb="1" eb="2">
      <t>キ</t>
    </rPh>
    <phoneticPr fontId="1"/>
  </si>
  <si>
    <t>紫蘇（300ｇ）</t>
    <rPh sb="0" eb="2">
      <t>シソ</t>
    </rPh>
    <phoneticPr fontId="1"/>
  </si>
  <si>
    <t>桑（300ｇ）</t>
    <rPh sb="0" eb="1">
      <t>クワ</t>
    </rPh>
    <phoneticPr fontId="1"/>
  </si>
  <si>
    <t>青のり（300ｇ）</t>
    <rPh sb="0" eb="1">
      <t>アオ</t>
    </rPh>
    <phoneticPr fontId="1"/>
  </si>
  <si>
    <t>玄米（300ｇ）</t>
    <rPh sb="0" eb="2">
      <t>ゲンマイ</t>
    </rPh>
    <phoneticPr fontId="1"/>
  </si>
  <si>
    <t>近藤スワインポーク</t>
    <rPh sb="0" eb="2">
      <t>コンドウ</t>
    </rPh>
    <phoneticPr fontId="1"/>
  </si>
  <si>
    <t>前橋ころとんウインナー</t>
    <rPh sb="0" eb="2">
      <t>マエバシ</t>
    </rPh>
    <phoneticPr fontId="1"/>
  </si>
  <si>
    <t>前橋ころとんフランク</t>
    <rPh sb="0" eb="2">
      <t>マエバシ</t>
    </rPh>
    <phoneticPr fontId="1"/>
  </si>
  <si>
    <t>前橋ころとんベーコン</t>
    <rPh sb="0" eb="2">
      <t>マエバシ</t>
    </rPh>
    <phoneticPr fontId="1"/>
  </si>
  <si>
    <t>粗挽き前橋ころとんウインナー</t>
    <rPh sb="0" eb="2">
      <t>アラビ</t>
    </rPh>
    <rPh sb="3" eb="5">
      <t>マエバシ</t>
    </rPh>
    <phoneticPr fontId="1"/>
  </si>
  <si>
    <t>前橋ころとんのしっぽ</t>
    <rPh sb="0" eb="2">
      <t>マエバシ</t>
    </rPh>
    <phoneticPr fontId="1"/>
  </si>
  <si>
    <t>須藤牧場</t>
    <rPh sb="0" eb="2">
      <t>ストウ</t>
    </rPh>
    <rPh sb="2" eb="4">
      <t>ボクジョウ</t>
    </rPh>
    <phoneticPr fontId="1"/>
  </si>
  <si>
    <t>生モッツァレラチーズ</t>
    <rPh sb="0" eb="1">
      <t>ナマ</t>
    </rPh>
    <phoneticPr fontId="1"/>
  </si>
  <si>
    <t>モッツァレラしょうゆ漬け</t>
    <rPh sb="10" eb="11">
      <t>ツ</t>
    </rPh>
    <phoneticPr fontId="1"/>
  </si>
  <si>
    <t>梅ジェンヌ</t>
    <rPh sb="0" eb="1">
      <t>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</si>
</sst>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/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7"/>
  <sheetViews>
    <sheetView tabSelected="1" view="pageBreakPreview" topLeftCell="A3" zoomScaleNormal="100" zoomScaleSheetLayoutView="100" workbookViewId="0">
      <selection activeCell="F14" sqref="F14"/>
    </sheetView>
  </sheetViews>
  <sheetFormatPr defaultRowHeight="13.5"/>
  <cols>
    <col min="1" max="1" width="2.140625" customWidth="1"/>
    <col min="2" max="2" width="4.42578125" customWidth="1"/>
    <col min="3" max="3" width="16.42578125" customWidth="1"/>
    <col min="4" max="4" width="18.42578125" customWidth="1"/>
    <col min="5" max="5" width="11.5703125" customWidth="1"/>
    <col min="6" max="6" width="15.42578125" customWidth="1"/>
    <col min="7" max="7" width="15.5703125" customWidth="1"/>
    <col min="8" max="8" width="2.42578125" customWidth="1"/>
  </cols>
  <sheetData>
    <row r="2" spans="2:7" ht="24.95" customHeight="1">
      <c r="B2" s="10" t="s">
        <v>0</v>
      </c>
      <c r="C2" s="11"/>
      <c r="D2" s="11"/>
      <c r="E2" s="11"/>
      <c r="F2" s="11"/>
      <c r="G2" s="11"/>
    </row>
    <row r="3" spans="2:7" ht="21" customHeight="1">
      <c r="B3" s="6" t="s">
        <v>1</v>
      </c>
    </row>
    <row r="4" spans="2:7" ht="24.95" customHeight="1">
      <c r="B4" s="8" t="s">
        <v>2</v>
      </c>
      <c r="C4" s="8"/>
      <c r="D4" s="9"/>
      <c r="E4" s="9"/>
      <c r="F4" s="9"/>
      <c r="G4" s="9"/>
    </row>
    <row r="5" spans="2:7" ht="24.95" customHeight="1">
      <c r="B5" s="8" t="s">
        <v>3</v>
      </c>
      <c r="C5" s="8"/>
      <c r="D5" s="9"/>
      <c r="E5" s="9"/>
      <c r="F5" s="9"/>
      <c r="G5" s="9"/>
    </row>
    <row r="6" spans="2:7" ht="24.95" customHeight="1">
      <c r="B6" s="8" t="s">
        <v>4</v>
      </c>
      <c r="C6" s="8"/>
      <c r="D6" s="9"/>
      <c r="E6" s="9"/>
      <c r="F6" s="9"/>
      <c r="G6" s="9"/>
    </row>
    <row r="7" spans="2:7" ht="24.95" customHeight="1">
      <c r="B7" s="8" t="s">
        <v>5</v>
      </c>
      <c r="C7" s="8"/>
      <c r="D7" s="9"/>
      <c r="E7" s="9"/>
      <c r="F7" s="9"/>
      <c r="G7" s="9"/>
    </row>
    <row r="8" spans="2:7" ht="8.25" customHeight="1"/>
    <row r="9" spans="2:7" ht="24.95" customHeight="1">
      <c r="B9" s="8" t="s">
        <v>6</v>
      </c>
      <c r="C9" s="8"/>
      <c r="D9" s="9"/>
      <c r="E9" s="9"/>
      <c r="F9" s="9"/>
      <c r="G9" s="9"/>
    </row>
    <row r="10" spans="2:7" ht="24.95" customHeight="1">
      <c r="B10" s="8" t="s">
        <v>7</v>
      </c>
      <c r="C10" s="8"/>
      <c r="D10" s="9"/>
      <c r="E10" s="9"/>
      <c r="F10" s="9"/>
      <c r="G10" s="9"/>
    </row>
    <row r="11" spans="2:7" ht="6.75" customHeight="1"/>
    <row r="12" spans="2:7" ht="18.75" customHeight="1">
      <c r="B12" t="s">
        <v>8</v>
      </c>
    </row>
    <row r="13" spans="2:7" ht="19.5" customHeight="1">
      <c r="B13" s="12" t="s">
        <v>9</v>
      </c>
      <c r="C13" s="12"/>
      <c r="D13" s="9" t="s">
        <v>10</v>
      </c>
      <c r="E13" s="9"/>
      <c r="F13" t="s">
        <v>11</v>
      </c>
    </row>
    <row r="14" spans="2:7" ht="24.95" customHeight="1">
      <c r="B14" s="8" t="s">
        <v>12</v>
      </c>
      <c r="C14" s="8"/>
      <c r="D14" s="8"/>
      <c r="E14" s="1" t="s">
        <v>13</v>
      </c>
      <c r="F14" s="1" t="s">
        <v>14</v>
      </c>
      <c r="G14" s="1" t="s">
        <v>15</v>
      </c>
    </row>
    <row r="15" spans="2:7" ht="24.95" customHeight="1">
      <c r="B15" s="2" t="s">
        <v>16</v>
      </c>
      <c r="C15" s="8" t="str">
        <f>IF(VLOOKUP(D13,マスタ!A1:Q11,2,FALSE)=0,"",VLOOKUP(D13,マスタ!A1:Q11,2,FALSE))</f>
        <v>白切り（300ｇ）</v>
      </c>
      <c r="D15" s="8"/>
      <c r="E15" s="3"/>
      <c r="F15" s="2">
        <f>VLOOKUP(D13,マスタ!A1:Q11,3,FALSE)</f>
        <v>520</v>
      </c>
      <c r="G15" s="2">
        <f>E15*F15</f>
        <v>0</v>
      </c>
    </row>
    <row r="16" spans="2:7" ht="24.95" customHeight="1">
      <c r="B16" s="2" t="s">
        <v>17</v>
      </c>
      <c r="C16" s="8" t="str">
        <f>IF(VLOOKUP(D13,マスタ!A1:Q11,4,FALSE)=0,"",VLOOKUP(D13,マスタ!A1:Q11,4,FALSE))</f>
        <v>紫蘇（300ｇ）</v>
      </c>
      <c r="D16" s="8"/>
      <c r="E16" s="3"/>
      <c r="F16" s="2">
        <f>VLOOKUP(D13,マスタ!A1:Q11,5,FALSE)</f>
        <v>520</v>
      </c>
      <c r="G16" s="2">
        <f t="shared" ref="G16:G22" si="0">E16*F16</f>
        <v>0</v>
      </c>
    </row>
    <row r="17" spans="2:7" ht="24.95" customHeight="1">
      <c r="B17" s="2" t="s">
        <v>18</v>
      </c>
      <c r="C17" s="8" t="str">
        <f>IF(VLOOKUP(D13,マスタ!A1:Q11,6,FALSE)=0,"",VLOOKUP(D13,マスタ!A1:Q11,6,FALSE))</f>
        <v>桑（300ｇ）</v>
      </c>
      <c r="D17" s="8"/>
      <c r="E17" s="3"/>
      <c r="F17" s="2">
        <f>VLOOKUP(D13,マスタ!A1:Q11,7,FALSE)</f>
        <v>520</v>
      </c>
      <c r="G17" s="2">
        <f t="shared" si="0"/>
        <v>0</v>
      </c>
    </row>
    <row r="18" spans="2:7" ht="24.95" customHeight="1">
      <c r="B18" s="2" t="s">
        <v>19</v>
      </c>
      <c r="C18" s="8" t="str">
        <f>IF(VLOOKUP(D13,マスタ!A1:Q11,8,FALSE)=0,"",VLOOKUP(D13,マスタ!A1:Q11,8,FALSE))</f>
        <v>青のり（300ｇ）</v>
      </c>
      <c r="D18" s="8"/>
      <c r="E18" s="3"/>
      <c r="F18" s="2">
        <f>VLOOKUP(D13,マスタ!A1:Q11,9,FALSE)</f>
        <v>520</v>
      </c>
      <c r="G18" s="2">
        <f t="shared" si="0"/>
        <v>0</v>
      </c>
    </row>
    <row r="19" spans="2:7" ht="24.95" customHeight="1">
      <c r="B19" s="2" t="s">
        <v>20</v>
      </c>
      <c r="C19" s="8" t="str">
        <f>IF(VLOOKUP(D13,マスタ!A1:Q11,10,FALSE)=0,"",VLOOKUP(D13,マスタ!A1:Q11,10,FALSE))</f>
        <v>玄米（300ｇ）</v>
      </c>
      <c r="D19" s="8"/>
      <c r="E19" s="3"/>
      <c r="F19" s="2">
        <f>VLOOKUP(D13,マスタ!A1:Q11,11,FALSE)</f>
        <v>570</v>
      </c>
      <c r="G19" s="2">
        <f t="shared" si="0"/>
        <v>0</v>
      </c>
    </row>
    <row r="20" spans="2:7" ht="24.95" customHeight="1">
      <c r="B20" s="2" t="s">
        <v>21</v>
      </c>
      <c r="C20" s="8" t="str">
        <f>IF(VLOOKUP(D13,マスタ!A1:Q11,12,FALSE)=0,"",VLOOKUP(D13,マスタ!A1:Q11,12,FALSE))</f>
        <v/>
      </c>
      <c r="D20" s="8"/>
      <c r="E20" s="3"/>
      <c r="F20" s="2">
        <f>VLOOKUP(D13,マスタ!A1:Q11,13,FALSE)</f>
        <v>0</v>
      </c>
      <c r="G20" s="2">
        <f t="shared" si="0"/>
        <v>0</v>
      </c>
    </row>
    <row r="21" spans="2:7" ht="24.95" customHeight="1">
      <c r="B21" s="2" t="s">
        <v>22</v>
      </c>
      <c r="C21" s="8" t="str">
        <f>IF(VLOOKUP(D13,マスタ!A1:Q11,14,FALSE)=0,"",VLOOKUP(D13,マスタ!A1:Q11,14,FALSE))</f>
        <v/>
      </c>
      <c r="D21" s="8"/>
      <c r="E21" s="3"/>
      <c r="F21" s="2">
        <f>VLOOKUP(D13,マスタ!A1:Q11,15,FALSE)</f>
        <v>0</v>
      </c>
      <c r="G21" s="2">
        <f t="shared" si="0"/>
        <v>0</v>
      </c>
    </row>
    <row r="22" spans="2:7" ht="24.95" customHeight="1">
      <c r="B22" s="2" t="s">
        <v>23</v>
      </c>
      <c r="C22" s="8" t="str">
        <f>IF(VLOOKUP(D13,マスタ!A1:Q11,16,FALSE)=0,"",VLOOKUP(D13,マスタ!A1:Q11,16,FALSE))</f>
        <v/>
      </c>
      <c r="D22" s="8"/>
      <c r="E22" s="3"/>
      <c r="F22" s="2">
        <f>VLOOKUP(D13,マスタ!A1:Q11,17,FALSE)</f>
        <v>0</v>
      </c>
      <c r="G22" s="2">
        <f t="shared" si="0"/>
        <v>0</v>
      </c>
    </row>
    <row r="23" spans="2:7" ht="24.95" customHeight="1">
      <c r="B23" s="16" t="s">
        <v>24</v>
      </c>
      <c r="C23" s="17"/>
      <c r="D23" s="17"/>
      <c r="E23" s="17"/>
      <c r="F23" s="18"/>
      <c r="G23" s="7">
        <f>SUM(G15:G22)</f>
        <v>0</v>
      </c>
    </row>
    <row r="24" spans="2:7" ht="14.25" customHeight="1"/>
    <row r="25" spans="2:7" ht="17.25" customHeight="1">
      <c r="B25" s="15" t="s">
        <v>25</v>
      </c>
      <c r="C25" s="15"/>
    </row>
    <row r="26" spans="2:7" ht="21.75" customHeight="1">
      <c r="C26" t="s">
        <v>26</v>
      </c>
      <c r="E26" s="4" t="s">
        <v>27</v>
      </c>
      <c r="F26" s="13" t="s">
        <v>28</v>
      </c>
      <c r="G26" s="13"/>
    </row>
    <row r="27" spans="2:7" ht="22.5" customHeight="1">
      <c r="E27" s="5" t="s">
        <v>29</v>
      </c>
      <c r="F27" s="14" t="s">
        <v>30</v>
      </c>
      <c r="G27" s="14"/>
    </row>
  </sheetData>
  <mergeCells count="28">
    <mergeCell ref="F26:G26"/>
    <mergeCell ref="F27:G27"/>
    <mergeCell ref="B25:C25"/>
    <mergeCell ref="D13:E13"/>
    <mergeCell ref="C20:D20"/>
    <mergeCell ref="C22:D22"/>
    <mergeCell ref="C21:D21"/>
    <mergeCell ref="B23:F23"/>
    <mergeCell ref="C18:D18"/>
    <mergeCell ref="C19:D19"/>
    <mergeCell ref="C16:D16"/>
    <mergeCell ref="C17:D17"/>
    <mergeCell ref="D4:G4"/>
    <mergeCell ref="D5:G5"/>
    <mergeCell ref="D7:G7"/>
    <mergeCell ref="D9:G9"/>
    <mergeCell ref="D10:G10"/>
    <mergeCell ref="B4:C4"/>
    <mergeCell ref="B5:C5"/>
    <mergeCell ref="B7:C7"/>
    <mergeCell ref="B9:C9"/>
    <mergeCell ref="B10:C10"/>
    <mergeCell ref="B13:C13"/>
    <mergeCell ref="B6:C6"/>
    <mergeCell ref="D6:G6"/>
    <mergeCell ref="B2:G2"/>
    <mergeCell ref="B14:D14"/>
    <mergeCell ref="C15:D15"/>
  </mergeCells>
  <phoneticPr fontId="1"/>
  <pageMargins left="0.7" right="0.7" top="0.75" bottom="0.75" header="0.3" footer="0.3"/>
  <pageSetup paperSize="9" scale="9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マスタ!$A$2:$A$11</xm:f>
          </x14:formula1>
          <xm:sqref>D13:E13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"/>
  <sheetViews>
    <sheetView workbookViewId="0">
      <selection activeCell="A2" sqref="A2"/>
    </sheetView>
  </sheetViews>
  <sheetFormatPr defaultRowHeight="13.5"/>
  <cols>
    <col min="1" max="1" width="20.5703125" customWidth="1"/>
    <col min="2" max="2" width="21" customWidth="1"/>
    <col min="3" max="3" width="8.42578125" customWidth="1"/>
    <col min="4" max="4" width="24.28515625" customWidth="1"/>
    <col min="5" max="5" width="8.42578125" customWidth="1"/>
    <col min="6" max="6" width="24" customWidth="1"/>
    <col min="7" max="7" width="8.28515625" customWidth="1"/>
    <col min="8" max="8" width="29.28515625" customWidth="1"/>
    <col min="9" max="9" width="8.28515625" customWidth="1"/>
    <col min="10" max="10" width="31.42578125" customWidth="1"/>
    <col min="11" max="11" width="8" customWidth="1"/>
    <col min="12" max="12" width="26" customWidth="1"/>
    <col min="13" max="13" width="8.42578125" customWidth="1"/>
    <col min="14" max="14" width="25.28515625" customWidth="1"/>
    <col min="15" max="15" width="8.42578125" customWidth="1"/>
    <col min="16" max="16" width="29.42578125" customWidth="1"/>
  </cols>
  <sheetData>
    <row r="1" spans="1:17">
      <c r="A1" t="s">
        <v>9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</row>
    <row r="2" spans="1:17">
      <c r="A2" t="s">
        <v>47</v>
      </c>
      <c r="B2" t="s">
        <v>48</v>
      </c>
      <c r="C2">
        <v>520</v>
      </c>
      <c r="D2" t="s">
        <v>49</v>
      </c>
      <c r="E2">
        <v>520</v>
      </c>
      <c r="F2" t="s">
        <v>50</v>
      </c>
      <c r="G2">
        <v>520</v>
      </c>
      <c r="H2" t="s">
        <v>51</v>
      </c>
      <c r="I2">
        <v>520</v>
      </c>
      <c r="J2" t="s">
        <v>52</v>
      </c>
      <c r="K2">
        <v>570</v>
      </c>
    </row>
    <row r="3" spans="1:17">
      <c r="A3" t="s">
        <v>53</v>
      </c>
      <c r="B3" t="s">
        <v>54</v>
      </c>
      <c r="C3">
        <v>500</v>
      </c>
      <c r="D3" t="s">
        <v>55</v>
      </c>
      <c r="E3">
        <v>500</v>
      </c>
      <c r="F3" t="s">
        <v>56</v>
      </c>
      <c r="G3">
        <v>750</v>
      </c>
      <c r="H3" t="s">
        <v>57</v>
      </c>
      <c r="I3">
        <v>520</v>
      </c>
      <c r="J3" t="s">
        <v>58</v>
      </c>
      <c r="K3">
        <v>570</v>
      </c>
    </row>
    <row r="4" spans="1:17">
      <c r="A4" t="s">
        <v>59</v>
      </c>
      <c r="B4" t="s">
        <v>60</v>
      </c>
      <c r="C4">
        <v>800</v>
      </c>
      <c r="D4" t="s">
        <v>61</v>
      </c>
      <c r="E4">
        <v>850</v>
      </c>
      <c r="F4" t="s">
        <v>62</v>
      </c>
      <c r="G4">
        <v>850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  <_Flow_SignoffStatus xmlns="e8f7edb7-df36-41e4-b0e9-dbf4e26f1a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6" ma:contentTypeDescription="新しいドキュメントを作成します。" ma:contentTypeScope="" ma:versionID="0c31a57987f4c984ba7bfb1c0fc941a9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0b64d9f4df4b65ac55bedf0433820180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e04e57c-a4d3-4d64-8896-7df4731217c9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0C6010-05D7-42A3-B82B-0B6070E129FE}"/>
</file>

<file path=customXml/itemProps2.xml><?xml version="1.0" encoding="utf-8"?>
<ds:datastoreItem xmlns:ds="http://schemas.openxmlformats.org/officeDocument/2006/customXml" ds:itemID="{3116719D-BACA-4C9C-84F9-19BB826777B0}"/>
</file>

<file path=customXml/itemProps3.xml><?xml version="1.0" encoding="utf-8"?>
<ds:datastoreItem xmlns:ds="http://schemas.openxmlformats.org/officeDocument/2006/customXml" ds:itemID="{4B18F59E-856D-4C93-9E66-D7B9CCF76C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前橋市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201810</dc:creator>
  <cp:keywords/>
  <dc:description/>
  <cp:lastModifiedBy/>
  <cp:revision/>
  <dcterms:created xsi:type="dcterms:W3CDTF">2026-04-09T05:58:35Z</dcterms:created>
  <dcterms:modified xsi:type="dcterms:W3CDTF">2026-04-30T06:10:36Z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