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c191075\Desktop\国土様式変更\"/>
    </mc:Choice>
  </mc:AlternateContent>
  <workbookProtection workbookAlgorithmName="SHA-512" workbookHashValue="g/791GtoAzagaFg3hlda39qae415VQaCbyj1uEnLqjivLeBu9B0dZv96aj0fzzyAsAv+NAYVlndxY+aKqXXTNg==" workbookSaltValue="9cgIv1xuemjfkw2QOak8xQ==" workbookSpinCount="100000" lockStructure="1"/>
  <bookViews>
    <workbookView xWindow="31455" yWindow="0" windowWidth="23880" windowHeight="1537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28" i="10" l="1"/>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<sst xmlns="http://schemas.openxmlformats.org/spreadsheetml/2006/main" count="19022" uniqueCount="11129">
  <si>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</si>
  <si>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</si>
  <si>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</si>
  <si>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</si>
  <si>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</si>
  <si>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</si>
  <si>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</si>
  <si>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</si>
  <si>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</si>
  <si>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</si>
  <si>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</si>
  <si>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</si>
  <si>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</si>
  <si>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</si>
  <si>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</si>
  <si>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</si>
  <si>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</si>
  <si>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</si>
  <si>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</si>
  <si>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</si>
  <si>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</si>
  <si>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</si>
  <si>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</si>
  <si>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</si>
  <si>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</si>
  <si>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</si>
  <si>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</si>
  <si>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</si>
  <si>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</si>
  <si>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</si>
  <si>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</si>
  <si>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</si>
  <si>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</si>
  <si>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</si>
  <si>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</si>
  <si>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</si>
  <si>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</si>
  <si>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</si>
  <si>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</si>
  <si>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</si>
  <si>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</si>
  <si>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</si>
  <si>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</si>
  <si>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</si>
  <si>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</si>
  <si>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</si>
  <si>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</si>
  <si>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</si>
  <si>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</si>
  <si>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</si>
  <si>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</si>
  <si>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</si>
  <si>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</si>
  <si>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</si>
  <si>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</si>
  <si>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</si>
  <si>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</si>
  <si>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</si>
  <si>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</si>
  <si>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</si>
  <si>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</si>
  <si>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</si>
  <si>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</si>
  <si>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</si>
  <si>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</si>
  <si>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</si>
  <si>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</si>
  <si>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</si>
  <si>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</si>
  <si>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</si>
  <si>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</si>
  <si>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</si>
  <si>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</si>
  <si>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</si>
  <si>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</si>
  <si>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</si>
  <si>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</si>
  <si>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</si>
  <si>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</si>
  <si>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</si>
  <si>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</si>
  <si>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</si>
  <si>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</si>
  <si>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</si>
  <si>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</si>
  <si>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</si>
  <si>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</si>
  <si>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</si>
  <si>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</si>
  <si>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</si>
  <si>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</si>
  <si>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</si>
  <si>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</si>
  <si>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</si>
  <si>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</si>
  <si>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</si>
  <si>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</si>
  <si>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</si>
  <si>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</si>
  <si>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</si>
  <si>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</si>
  <si>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</si>
  <si>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</si>
  <si>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</si>
  <si>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</si>
  <si>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</si>
  <si>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</si>
  <si>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</si>
  <si>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</si>
  <si>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</si>
  <si>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</si>
  <si>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</si>
  <si>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</si>
  <si>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</si>
  <si>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</si>
  <si>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</si>
  <si>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</si>
  <si>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</si>
  <si>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</si>
  <si>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</si>
  <si>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</si>
  <si>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</si>
  <si>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</si>
  <si>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</si>
  <si>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</si>
  <si>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</si>
  <si>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</si>
  <si>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</si>
  <si>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</si>
  <si>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</si>
  <si>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</si>
  <si>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</si>
  <si>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</si>
  <si>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</si>
  <si>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</si>
  <si>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</si>
  <si>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</si>
  <si>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</si>
  <si>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</si>
  <si>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</si>
  <si>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</si>
  <si>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</si>
  <si>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</si>
  <si>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</si>
  <si>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</si>
  <si>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</si>
  <si>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</si>
  <si>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</si>
  <si>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</si>
  <si>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</si>
  <si>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</si>
  <si>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</si>
  <si>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</si>
  <si>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</si>
  <si>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</si>
  <si>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</si>
  <si>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</si>
  <si>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</si>
  <si>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</si>
  <si>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</si>
  <si>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</si>
  <si>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</si>
  <si>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</si>
  <si>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</si>
  <si>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</si>
  <si>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</si>
  <si>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</si>
  <si>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</si>
  <si>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</si>
  <si>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</si>
  <si>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</si>
  <si>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</si>
  <si>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</si>
  <si>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</si>
  <si>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</si>
  <si>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</si>
  <si>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</si>
  <si>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</si>
  <si>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</si>
  <si>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</si>
  <si>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</si>
  <si>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</si>
  <si>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</si>
  <si>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</si>
  <si>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</si>
  <si>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</si>
  <si>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</si>
  <si>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</si>
  <si>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</si>
  <si>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</si>
  <si>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</si>
  <si>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</si>
  <si>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</si>
  <si>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</si>
  <si>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</si>
  <si>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</si>
  <si>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</si>
  <si>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</si>
  <si>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</si>
  <si>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</si>
  <si>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</si>
  <si>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</si>
  <si>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</si>
  <si>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</si>
  <si>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</si>
  <si>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</si>
  <si>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</si>
  <si>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</si>
  <si>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</si>
  <si>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</si>
  <si>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</si>
  <si>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</si>
  <si>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</si>
  <si>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</si>
  <si>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</si>
  <si>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</si>
  <si>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</si>
  <si>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</si>
  <si>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</si>
  <si>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</si>
  <si>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</si>
  <si>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</si>
  <si>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</si>
  <si>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</si>
  <si>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</si>
  <si>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</si>
  <si>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</si>
  <si>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</si>
  <si>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</si>
  <si>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</si>
  <si>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</si>
  <si>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</si>
  <si>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</si>
  <si>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</si>
  <si>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</si>
  <si>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</si>
  <si>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</si>
  <si>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</si>
  <si>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</si>
  <si>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</si>
  <si>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</si>
  <si>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</si>
  <si>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</si>
  <si>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</si>
  <si>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</si>
  <si>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</si>
  <si>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</si>
  <si>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</si>
  <si>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</si>
  <si>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</si>
  <si>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</si>
  <si>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</si>
  <si>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</si>
  <si>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</si>
  <si>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</si>
  <si>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</si>
  <si>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</si>
  <si>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</si>
  <si>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</si>
  <si>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</si>
  <si>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</si>
  <si>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</si>
  <si>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</si>
  <si>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</si>
  <si>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</si>
  <si>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</si>
  <si>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</si>
  <si>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</si>
  <si>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</si>
  <si>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</si>
  <si>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</si>
  <si>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</si>
  <si>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</si>
  <si>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</si>
  <si>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</si>
  <si>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</si>
  <si>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</si>
  <si>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</si>
  <si>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</si>
  <si>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</si>
  <si>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</si>
  <si>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</si>
  <si>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</si>
  <si>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</si>
  <si>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</si>
  <si>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</si>
  <si>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</si>
  <si>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</si>
  <si>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</si>
  <si>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</si>
  <si>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</si>
  <si>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</si>
  <si>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</si>
  <si>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</si>
  <si>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</si>
  <si>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</si>
  <si>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</si>
  <si>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</si>
  <si>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</si>
  <si>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</si>
  <si>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</si>
  <si>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</si>
  <si>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</si>
  <si>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</si>
  <si>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</si>
  <si>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</si>
  <si>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</si>
  <si>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</si>
  <si>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</si>
  <si>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</si>
  <si>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</si>
  <si>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</si>
  <si>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</si>
  <si>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</si>
  <si>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</si>
  <si>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</si>
  <si>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</si>
  <si>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</si>
  <si>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</si>
  <si>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</si>
  <si>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</si>
  <si>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</si>
  <si>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</si>
  <si>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</si>
  <si>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</si>
  <si>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</si>
  <si>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</si>
  <si>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</si>
  <si>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</si>
  <si>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</si>
  <si>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</si>
  <si>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</si>
  <si>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</si>
  <si>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</si>
  <si>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</si>
  <si>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</si>
  <si>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</si>
  <si>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</si>
  <si>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</si>
  <si>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</si>
  <si>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</si>
  <si>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</si>
  <si>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</si>
  <si>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</si>
  <si>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</si>
  <si>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</si>
  <si>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</si>
  <si>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</si>
  <si>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</si>
  <si>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</si>
  <si>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</si>
  <si>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</si>
  <si>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</si>
  <si>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</si>
  <si>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</si>
  <si>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</si>
  <si>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</si>
  <si>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</si>
  <si>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</si>
  <si>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</si>
  <si>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</si>
  <si>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</si>
  <si>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</si>
  <si>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</si>
  <si>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</si>
  <si>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</si>
  <si>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</si>
  <si>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</si>
  <si>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</si>
  <si>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</si>
  <si>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</si>
  <si>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</si>
  <si>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</si>
  <si>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</si>
  <si>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</si>
  <si>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</si>
  <si>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</si>
  <si>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</si>
  <si>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</si>
  <si>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</si>
  <si>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</si>
  <si>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</si>
  <si>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</si>
  <si>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</si>
  <si>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</si>
  <si>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</si>
  <si>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</si>
  <si>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</si>
  <si>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</si>
  <si>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</si>
  <si>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</si>
  <si>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</si>
  <si>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</si>
  <si>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</si>
  <si>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</si>
  <si>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</si>
  <si>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</si>
  <si>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</si>
  <si>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</si>
  <si>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</si>
  <si>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</si>
  <si>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</si>
  <si>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</si>
  <si>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</si>
  <si>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</si>
  <si>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</si>
  <si>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</si>
  <si>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</si>
  <si>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</si>
  <si>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</si>
  <si>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</si>
  <si>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</si>
  <si>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</si>
  <si>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</si>
  <si>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</si>
  <si>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</si>
  <si>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</si>
  <si>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</si>
  <si>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</si>
  <si>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</si>
  <si>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</si>
  <si>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</si>
  <si>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</si>
  <si>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</si>
  <si>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</si>
  <si>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</si>
  <si>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</si>
  <si>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</si>
  <si>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</si>
  <si>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</si>
  <si>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</si>
  <si>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</si>
  <si>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</si>
  <si>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</si>
  <si>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</si>
  <si>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</si>
  <si>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</si>
  <si>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</si>
  <si>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</si>
  <si>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</si>
  <si>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</si>
  <si>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</si>
  <si>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</si>
  <si>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</si>
  <si>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</si>
  <si>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</si>
  <si>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</si>
  <si>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</si>
  <si>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</si>
  <si>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</si>
  <si>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</si>
  <si>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</si>
  <si>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</si>
  <si>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</si>
  <si>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</si>
  <si>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</si>
  <si>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</si>
  <si>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</si>
  <si>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</si>
  <si>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</si>
  <si>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</si>
  <si>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</si>
  <si>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</si>
  <si>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</si>
  <si>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</si>
  <si>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</si>
  <si>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</si>
  <si>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</si>
  <si>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</si>
  <si>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</si>
  <si>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</si>
  <si>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</si>
  <si>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</si>
  <si>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</si>
  <si>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</si>
  <si>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</si>
  <si>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</si>
  <si>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</si>
  <si>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</si>
  <si>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</si>
  <si>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</si>
  <si>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</si>
  <si>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</si>
  <si>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</si>
  <si>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</si>
  <si>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</si>
  <si>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</si>
  <si>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</si>
  <si>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</si>
  <si>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</si>
  <si>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</si>
  <si>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</si>
  <si>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</si>
  <si>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</si>
  <si>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</si>
  <si>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</si>
  <si>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</si>
  <si>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</si>
  <si>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</si>
  <si>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</si>
  <si>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</si>
  <si>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</si>
  <si>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</si>
  <si>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</si>
  <si>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</si>
  <si>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</si>
  <si>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</si>
  <si>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</si>
  <si>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</si>
  <si>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</si>
  <si>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</si>
  <si>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</si>
  <si>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</si>
  <si>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</si>
  <si>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</si>
  <si>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</si>
  <si>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</si>
  <si>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</si>
  <si>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</si>
  <si>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</si>
  <si>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</si>
  <si>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</si>
  <si>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</si>
  <si>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</si>
  <si>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</si>
  <si>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</si>
  <si>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</si>
  <si>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</si>
  <si>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</si>
  <si>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</si>
  <si>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</si>
  <si>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</si>
  <si>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</si>
  <si>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</si>
  <si>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</si>
  <si>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</si>
  <si>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</si>
  <si>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</si>
  <si>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</si>
  <si>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</si>
  <si>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</si>
  <si>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</si>
  <si>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</si>
  <si>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</si>
  <si>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</si>
  <si>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</si>
  <si>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</si>
  <si>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</si>
  <si>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</si>
  <si>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</si>
  <si>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</si>
  <si>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</si>
  <si>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</si>
  <si>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</si>
  <si>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</si>
  <si>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</si>
  <si>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</si>
  <si>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</si>
  <si>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</si>
  <si>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</si>
  <si>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</si>
  <si>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</si>
  <si>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</si>
  <si>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</si>
  <si>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</si>
  <si>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</si>
  <si>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</si>
  <si>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</si>
  <si>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</si>
  <si>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</si>
  <si>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</si>
  <si>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</si>
  <si>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</si>
  <si>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</si>
  <si>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</si>
  <si>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</si>
  <si>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</si>
  <si>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</si>
  <si>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</si>
  <si>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</si>
  <si>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</si>
  <si>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</si>
  <si>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</si>
  <si>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</si>
  <si>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</si>
  <si>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</si>
  <si>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</si>
  <si>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</si>
  <si>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</si>
  <si>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</si>
  <si>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</si>
  <si>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</si>
  <si>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</si>
  <si>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</si>
  <si>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</si>
  <si>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</si>
  <si>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</si>
  <si>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</si>
  <si>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</si>
  <si>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</si>
  <si>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</si>
  <si>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</si>
  <si>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</si>
  <si>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</si>
  <si>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</si>
  <si>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</si>
  <si>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</si>
  <si>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</si>
  <si>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</si>
  <si>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</si>
  <si>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</si>
  <si>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</si>
  <si>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</si>
  <si>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</si>
  <si>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</si>
  <si>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</si>
  <si>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</si>
  <si>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</si>
  <si>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</si>
  <si>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</si>
  <si>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</si>
  <si>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</si>
  <si>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</si>
  <si>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</si>
  <si>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</si>
  <si>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</si>
  <si>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</si>
  <si>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</si>
  <si>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</si>
  <si>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</si>
  <si>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</si>
  <si>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</si>
  <si>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</si>
  <si>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</si>
  <si>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</si>
  <si>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</si>
  <si>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</si>
  <si>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</si>
  <si>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</si>
  <si>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</si>
  <si>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</si>
  <si>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</si>
  <si>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</si>
  <si>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</si>
  <si>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</si>
  <si>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</si>
  <si>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</si>
  <si>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</si>
  <si>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</si>
  <si>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</si>
  <si>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</si>
  <si>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</si>
  <si>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</si>
  <si>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</si>
  <si>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</si>
  <si>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</si>
  <si>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</si>
  <si>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</si>
  <si>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</si>
  <si>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</si>
  <si>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</si>
  <si>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</si>
  <si>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</si>
  <si>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</si>
  <si>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</si>
  <si>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</si>
  <si>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</si>
  <si>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</si>
  <si>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</si>
  <si>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</si>
  <si>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</si>
  <si>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</si>
  <si>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</si>
  <si>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</si>
  <si>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</si>
  <si>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</si>
  <si>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</si>
  <si>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</si>
  <si>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</si>
  <si>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</si>
  <si>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</si>
  <si>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</si>
  <si>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</si>
  <si>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</si>
  <si>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</si>
  <si>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</si>
  <si>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</si>
  <si>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</si>
  <si>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</si>
  <si>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</si>
  <si>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</si>
  <si>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</si>
  <si>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</si>
  <si>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</si>
  <si>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</si>
  <si>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</si>
  <si>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</si>
  <si>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</si>
  <si>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</si>
  <si>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</si>
  <si>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</si>
  <si>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</si>
  <si>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</si>
  <si>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</si>
  <si>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</si>
  <si>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</si>
  <si>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</si>
  <si>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</si>
  <si>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</si>
  <si>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</si>
  <si>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</si>
  <si>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</si>
  <si>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</si>
  <si>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</si>
  <si>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</si>
  <si>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</si>
  <si>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</si>
  <si>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</si>
  <si>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</si>
  <si>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</si>
  <si>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</si>
  <si>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</si>
  <si>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</si>
  <si>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</si>
  <si>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</si>
  <si>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</si>
  <si>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</si>
  <si>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</si>
  <si>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</si>
  <si>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</si>
  <si>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</si>
  <si>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</si>
  <si>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</si>
  <si>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</si>
  <si>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</si>
  <si>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</si>
  <si>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</si>
  <si>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</si>
  <si>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</si>
  <si>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</si>
  <si>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</si>
  <si>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</si>
  <si>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</si>
  <si>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</si>
  <si>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</si>
  <si>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</si>
  <si>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</si>
  <si>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</si>
  <si>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</si>
  <si>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</si>
  <si>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</si>
  <si>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</si>
  <si>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</si>
  <si>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</si>
  <si>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</si>
  <si>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</si>
  <si>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</si>
  <si>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</si>
  <si>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</si>
  <si>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</si>
  <si>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</si>
  <si>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</si>
  <si>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</si>
  <si>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</si>
  <si>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</si>
  <si>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</si>
  <si>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</si>
  <si>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</si>
  <si>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</si>
  <si>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</si>
  <si>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</si>
  <si>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</si>
  <si>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</si>
  <si>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</si>
  <si>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</si>
  <si>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</si>
  <si>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</si>
  <si>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</si>
  <si>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</si>
  <si>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</si>
  <si>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</si>
  <si>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</si>
  <si>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</si>
  <si>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</si>
  <si>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</si>
  <si>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</si>
  <si>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</si>
  <si>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</si>
  <si>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</si>
  <si>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</si>
  <si>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</si>
  <si>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</si>
  <si>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</si>
  <si>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</si>
  <si>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</si>
  <si>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</si>
  <si>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</si>
  <si>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</si>
  <si>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</si>
  <si>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</si>
  <si>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</si>
  <si>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</si>
  <si>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</si>
  <si>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</si>
  <si>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</si>
  <si>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</si>
  <si>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</si>
  <si>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</si>
  <si>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</si>
  <si>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</si>
  <si>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</si>
  <si>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</si>
  <si>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</si>
  <si>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</si>
  <si>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</si>
  <si>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</si>
  <si>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</si>
  <si>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</si>
  <si>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</si>
  <si>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</si>
  <si>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</si>
  <si>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</si>
  <si>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</si>
  <si>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</si>
  <si>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</si>
  <si>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</si>
  <si>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</si>
  <si>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</si>
  <si>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</si>
  <si>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</si>
  <si>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</si>
  <si>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</si>
  <si>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</si>
  <si>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</si>
  <si>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</si>
  <si>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</si>
  <si>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</si>
  <si>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</si>
  <si>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</si>
  <si>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</si>
  <si>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</si>
  <si>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</si>
  <si>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</si>
  <si>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</si>
  <si>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</si>
  <si>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</si>
  <si>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</si>
  <si>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</si>
  <si>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</si>
  <si>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</si>
  <si>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</si>
  <si>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</si>
  <si>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</si>
  <si>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</si>
  <si>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</si>
  <si>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</si>
  <si>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</si>
  <si>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</si>
  <si>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</si>
  <si>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</si>
  <si>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</si>
  <si>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</si>
  <si>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</si>
  <si>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</si>
  <si>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</si>
  <si>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</si>
  <si>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</si>
  <si>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</si>
  <si>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</si>
  <si>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</si>
  <si>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</si>
  <si>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</si>
  <si>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</si>
  <si>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</si>
  <si>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</si>
  <si>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</si>
  <si>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</si>
  <si>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</si>
  <si>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</si>
  <si>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</si>
  <si>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</si>
  <si>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</si>
  <si>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</si>
  <si>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</si>
  <si>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</si>
  <si>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</si>
  <si>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</si>
  <si>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</si>
  <si>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</si>
  <si>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</si>
  <si>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</si>
  <si>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</si>
  <si>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</si>
  <si>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</si>
  <si>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</si>
  <si>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</si>
  <si>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</si>
  <si>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</si>
  <si>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</si>
  <si>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</si>
  <si>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</si>
  <si>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</si>
  <si>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</si>
  <si>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</si>
  <si>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</si>
  <si>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</si>
  <si>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</si>
  <si>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</si>
  <si>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</si>
  <si>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</si>
  <si>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</si>
  <si>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</si>
  <si>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</si>
  <si>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</si>
  <si>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</si>
  <si>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</si>
  <si>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</si>
  <si>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</si>
  <si>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</si>
  <si>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</si>
  <si>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</si>
  <si>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</si>
  <si>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</si>
  <si>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</si>
  <si>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</si>
  <si>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</si>
  <si>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</si>
  <si>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</si>
  <si>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</si>
  <si>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</si>
  <si>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</si>
  <si>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</si>
  <si>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</si>
  <si>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</si>
  <si>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</si>
  <si>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</si>
  <si>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</si>
  <si>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</si>
  <si>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</si>
  <si>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</si>
  <si>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</si>
  <si>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</si>
  <si>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</si>
  <si>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</si>
  <si>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</si>
  <si>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</si>
  <si>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</si>
  <si>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</si>
  <si>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</si>
  <si>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</si>
  <si>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</si>
  <si>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</si>
  <si>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</si>
  <si>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</si>
  <si>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</si>
  <si>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</si>
  <si>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</si>
  <si>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</si>
  <si>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</si>
  <si>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</si>
  <si>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</si>
  <si>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</si>
  <si>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</si>
  <si>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</si>
  <si>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</si>
  <si>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</si>
  <si>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</si>
  <si>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</si>
  <si>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</si>
  <si>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</si>
  <si>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</si>
  <si>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</si>
  <si>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</si>
  <si>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</si>
  <si>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</si>
  <si>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</si>
  <si>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</si>
  <si>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</si>
  <si>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</si>
  <si>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</si>
  <si>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</si>
  <si>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</si>
  <si>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</si>
  <si>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</si>
  <si>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</si>
  <si>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</si>
  <si>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</si>
  <si>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</si>
  <si>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</si>
  <si>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</si>
  <si>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</si>
  <si>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</si>
  <si>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</si>
  <si>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</si>
  <si>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</si>
  <si>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</si>
  <si>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</si>
  <si>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</si>
  <si>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</si>
  <si>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</si>
  <si>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</si>
  <si>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</si>
  <si>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</si>
  <si>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</si>
  <si>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</si>
  <si>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</si>
  <si>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</si>
  <si>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</si>
  <si>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</si>
  <si>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</si>
  <si>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</si>
  <si>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</si>
  <si>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</si>
  <si>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</si>
  <si>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</si>
  <si>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</si>
  <si>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</si>
  <si>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</si>
  <si>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</si>
  <si>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</si>
  <si>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</si>
  <si>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</si>
  <si>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</si>
  <si>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</si>
  <si>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</si>
  <si>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</si>
  <si>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</si>
  <si>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</si>
  <si>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</si>
  <si>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</si>
  <si>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</si>
  <si>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</si>
  <si>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</si>
  <si>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</si>
  <si>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</si>
  <si>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</si>
  <si>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</si>
  <si>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</si>
  <si>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</si>
  <si>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</si>
  <si>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</si>
  <si>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</si>
  <si>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</si>
  <si>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</si>
  <si>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</si>
  <si>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</si>
  <si>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</si>
  <si>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</si>
  <si>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</si>
  <si>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</si>
  <si>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</si>
  <si>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</si>
  <si>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</si>
  <si>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</si>
  <si>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</si>
  <si>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</si>
  <si>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</si>
  <si>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</si>
  <si>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</si>
  <si>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</si>
  <si>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</si>
  <si>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</si>
  <si>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</si>
  <si>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</si>
  <si>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</si>
  <si>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</si>
  <si>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</si>
  <si>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</si>
  <si>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</si>
  <si>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</si>
  <si>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</si>
  <si>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</si>
  <si>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</si>
  <si>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</si>
  <si>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</si>
  <si>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</si>
  <si>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</si>
  <si>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</si>
  <si>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</si>
  <si>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</si>
  <si>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</si>
  <si>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</si>
  <si>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</si>
  <si>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</si>
  <si>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</si>
  <si>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</si>
  <si>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</si>
  <si>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</si>
  <si>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</si>
  <si>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</si>
  <si>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</si>
  <si>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</si>
  <si>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</si>
  <si>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</si>
  <si>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</si>
  <si>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</si>
  <si>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</si>
  <si>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</si>
  <si>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</si>
  <si>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</si>
  <si>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</si>
  <si>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</si>
  <si>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</si>
  <si>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</si>
  <si>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</si>
  <si>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</si>
  <si>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</si>
  <si>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</si>
  <si>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</si>
  <si>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</si>
  <si>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</si>
  <si>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</si>
  <si>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</si>
  <si>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</si>
  <si>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</si>
  <si>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</si>
  <si>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</si>
  <si>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</si>
  <si>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</si>
  <si>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</si>
  <si>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</si>
  <si>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</si>
  <si>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</si>
  <si>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</si>
  <si>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</si>
  <si>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</si>
  <si>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</si>
  <si>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</si>
  <si>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</si>
  <si>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</si>
  <si>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</si>
  <si>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</si>
  <si>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</si>
  <si>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</si>
  <si>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</si>
  <si>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</si>
  <si>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</si>
  <si>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</si>
  <si>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</si>
  <si>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</si>
  <si>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</si>
  <si>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</si>
  <si>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</si>
  <si>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</si>
  <si>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</si>
  <si>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</si>
  <si>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</si>
  <si>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</si>
  <si>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</si>
  <si>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</si>
  <si>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</si>
  <si>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</si>
  <si>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</si>
  <si>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</si>
  <si>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</si>
  <si>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</si>
  <si>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</si>
  <si>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</si>
  <si>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</si>
  <si>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</si>
  <si>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</si>
  <si>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</si>
  <si>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</si>
  <si>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</si>
  <si>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</si>
  <si>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</si>
  <si>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</si>
  <si>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</si>
  <si>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</si>
  <si>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</si>
  <si>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</si>
  <si>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</si>
  <si>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</si>
  <si>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</si>
  <si>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</si>
  <si>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</si>
  <si>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</si>
  <si>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</si>
  <si>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</si>
  <si>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</si>
  <si>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</si>
  <si>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</si>
  <si>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</si>
  <si>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</si>
  <si>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</si>
  <si>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</si>
  <si>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</si>
  <si>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</si>
  <si>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</si>
  <si>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</si>
  <si>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</si>
  <si>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</si>
  <si>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</si>
  <si>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</si>
  <si>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</si>
  <si>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</si>
  <si>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</si>
  <si>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</si>
  <si>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</si>
  <si>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</si>
  <si>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</si>
  <si>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</si>
  <si>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</si>
  <si>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</si>
  <si>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</si>
  <si>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</si>
  <si>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</si>
  <si>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</si>
  <si>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</si>
  <si>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</si>
  <si>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</si>
  <si>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</si>
  <si>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</si>
  <si>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</si>
  <si>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</si>
  <si>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</si>
  <si>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</si>
  <si>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</si>
  <si>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</si>
  <si>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</si>
  <si>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</si>
  <si>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</si>
  <si>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</si>
  <si>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</si>
  <si>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</si>
  <si>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</si>
  <si>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</si>
  <si>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</si>
  <si>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</si>
  <si>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</si>
  <si>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</si>
  <si>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</si>
  <si>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</si>
  <si>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</si>
  <si>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</si>
  <si>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</si>
  <si>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</si>
  <si>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</si>
  <si>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</si>
  <si>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</si>
  <si>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</si>
  <si>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</si>
  <si>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</si>
  <si>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</si>
  <si>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</si>
  <si>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</si>
  <si>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</si>
  <si>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</si>
  <si>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</si>
  <si>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</si>
  <si>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</si>
  <si>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</si>
  <si>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</si>
  <si>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</si>
  <si>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</si>
  <si>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</si>
  <si>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</si>
  <si>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</si>
  <si>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</si>
  <si>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</si>
  <si>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</si>
  <si>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</si>
  <si>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</si>
  <si>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</si>
  <si>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</si>
  <si>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</si>
  <si>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</si>
  <si>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</si>
  <si>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</si>
  <si>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</si>
  <si>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</si>
  <si>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</si>
  <si>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</si>
  <si>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</si>
  <si>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</si>
  <si>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</si>
  <si>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</si>
  <si>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</si>
  <si>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</si>
  <si>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</si>
  <si>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</si>
  <si>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</si>
  <si>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</si>
  <si>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</si>
  <si>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</si>
  <si>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</si>
  <si>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</si>
  <si>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</si>
  <si>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</si>
  <si>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</si>
  <si>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</si>
  <si>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</si>
  <si>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</si>
  <si>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</si>
  <si>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</si>
  <si>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</si>
  <si>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</si>
  <si>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</si>
  <si>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</si>
  <si>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</si>
  <si>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</si>
  <si>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</si>
  <si>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</si>
  <si>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</si>
  <si>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</si>
  <si>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</si>
  <si>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</si>
  <si>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</si>
  <si>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</si>
  <si>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</si>
  <si>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</si>
  <si>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</si>
  <si>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</si>
  <si>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</si>
  <si>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</si>
  <si>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</si>
  <si>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</si>
  <si>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</si>
  <si>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</si>
  <si>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</si>
  <si>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</si>
  <si>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</si>
  <si>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</si>
  <si>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</si>
  <si>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</si>
  <si>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</si>
  <si>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</si>
  <si>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</si>
  <si>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</si>
  <si>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</si>
  <si>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</si>
  <si>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</si>
  <si>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</si>
  <si>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</si>
  <si>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</si>
  <si>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</si>
  <si>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</si>
  <si>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</si>
  <si>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</si>
  <si>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</si>
  <si>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</si>
  <si>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</si>
  <si>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</si>
  <si>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</si>
  <si>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</si>
  <si>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</si>
  <si>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</si>
  <si>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</si>
  <si>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</si>
  <si>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</si>
  <si>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</si>
  <si>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</si>
  <si>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</si>
  <si>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</si>
  <si>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</si>
  <si>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</si>
  <si>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</si>
  <si>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</si>
  <si>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</si>
  <si>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</si>
  <si>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</si>
  <si>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</si>
  <si>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</si>
  <si>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</si>
  <si>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</si>
  <si>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</si>
  <si>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</si>
  <si>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</si>
  <si>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</si>
  <si>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</si>
  <si>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</si>
  <si>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</si>
  <si>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</si>
  <si>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</si>
  <si>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</si>
  <si>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</si>
  <si>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</si>
  <si>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</si>
  <si>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</si>
  <si>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</si>
  <si>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</si>
  <si>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</si>
  <si>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</si>
  <si>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</si>
  <si>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</si>
  <si>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</si>
  <si>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</si>
  <si>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</si>
  <si>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</si>
  <si>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</si>
  <si>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</si>
  <si>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</si>
  <si>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</si>
  <si>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</si>
  <si>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</si>
  <si>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</si>
  <si>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</si>
  <si>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</si>
  <si>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</si>
  <si>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</si>
  <si>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</si>
  <si>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</si>
  <si>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</si>
  <si>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</si>
  <si>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</si>
  <si>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</si>
  <si>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</si>
  <si>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</si>
  <si>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</si>
  <si>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</si>
  <si>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</si>
  <si>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</si>
  <si>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</si>
  <si>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</si>
  <si>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</si>
  <si>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</si>
  <si>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</si>
  <si>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</si>
  <si>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</si>
  <si>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</si>
  <si>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</si>
  <si>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</si>
  <si>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</si>
  <si>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</si>
  <si>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</si>
  <si>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</si>
  <si>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</si>
  <si>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</si>
  <si>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</si>
  <si>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</si>
  <si>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</si>
  <si>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</si>
  <si>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</si>
  <si>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</si>
  <si>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</si>
  <si>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</si>
  <si>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</si>
  <si>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</si>
  <si>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</si>
  <si>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</si>
  <si>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</si>
  <si>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</si>
  <si>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</si>
  <si>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</si>
  <si>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</si>
  <si>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</si>
  <si>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</si>
  <si>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</si>
  <si>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</si>
  <si>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</si>
  <si>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</si>
  <si>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</si>
  <si>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</si>
  <si>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</si>
  <si>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</si>
  <si>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</si>
  <si>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</si>
  <si>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</si>
  <si>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</si>
  <si>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</si>
  <si>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</si>
  <si>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</si>
  <si>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</si>
  <si>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</si>
  <si>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</si>
  <si>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</si>
  <si>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</si>
  <si>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</si>
  <si>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</si>
  <si>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</si>
  <si>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</si>
  <si>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</si>
  <si>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</si>
  <si>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</si>
  <si>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</si>
  <si>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</si>
  <si>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</si>
  <si>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</si>
  <si>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</si>
  <si>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</si>
  <si>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</si>
  <si>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</si>
  <si>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</si>
  <si>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</si>
  <si>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</si>
  <si>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</si>
  <si>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</si>
  <si>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</si>
  <si>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</si>
  <si>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</si>
  <si>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</si>
  <si>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</si>
  <si>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</si>
  <si>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</si>
  <si>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</si>
  <si>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</si>
  <si>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</si>
  <si>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</si>
  <si>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</si>
  <si>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</si>
  <si>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</si>
  <si>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</si>
  <si>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</si>
  <si>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</si>
  <si>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</si>
  <si>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</si>
  <si>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</si>
  <si>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</si>
  <si>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</si>
  <si>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</si>
  <si>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</si>
  <si>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</si>
  <si>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</si>
  <si>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</si>
  <si>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</si>
  <si>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</si>
  <si>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</si>
  <si>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</si>
  <si>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</si>
  <si>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</si>
  <si>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</si>
  <si>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</si>
  <si>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</si>
  <si>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</si>
  <si>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</si>
  <si>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</si>
  <si>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</si>
  <si>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</si>
  <si>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</si>
  <si>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</si>
  <si>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</si>
  <si>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</si>
  <si>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</si>
  <si>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</si>
  <si>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</si>
  <si>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</si>
  <si>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</si>
  <si>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</si>
  <si>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</si>
  <si>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</si>
  <si>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</si>
  <si>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</si>
  <si>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</si>
  <si>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</si>
  <si>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</si>
  <si>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</si>
  <si>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</si>
  <si>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</si>
  <si>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</si>
  <si>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</si>
  <si>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</si>
  <si>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</si>
  <si>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</si>
  <si>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</si>
  <si>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</si>
  <si>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</si>
  <si>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</si>
  <si>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</si>
  <si>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</si>
  <si>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</si>
  <si>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</si>
  <si>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</si>
  <si>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</si>
  <si>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</si>
  <si>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</si>
  <si>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</si>
  <si>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</si>
  <si>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</si>
  <si>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</si>
  <si>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</si>
  <si>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</si>
  <si>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</si>
  <si>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</si>
  <si>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</si>
  <si>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</si>
  <si>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</si>
  <si>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</si>
  <si>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</si>
  <si>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</si>
  <si>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</si>
  <si>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</si>
  <si>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</si>
  <si>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</si>
  <si>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</si>
  <si>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</si>
  <si>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</si>
  <si>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</si>
  <si>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</si>
  <si>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</si>
  <si>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</si>
  <si>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</si>
  <si>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</si>
  <si>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</si>
  <si>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</si>
  <si>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</si>
  <si>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</si>
  <si>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</si>
  <si>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</si>
  <si>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</si>
  <si>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</si>
  <si>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</si>
  <si>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</si>
  <si>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</si>
  <si>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</si>
  <si>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</si>
  <si>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</si>
  <si>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</si>
  <si>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</si>
  <si>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</si>
  <si>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</si>
  <si>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</si>
  <si>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</si>
  <si>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</si>
  <si>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</si>
  <si>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</si>
  <si>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</si>
  <si>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</si>
  <si>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</si>
  <si>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</si>
  <si>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</si>
  <si>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</si>
  <si>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</si>
  <si>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</si>
  <si>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</si>
  <si>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</si>
  <si>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</si>
  <si>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</si>
  <si>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</si>
  <si>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</si>
  <si>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</si>
  <si>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</si>
  <si>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</si>
  <si>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</si>
  <si>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</si>
  <si>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</si>
  <si>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</si>
  <si>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</si>
  <si>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</si>
  <si>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</si>
  <si>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</si>
  <si>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</si>
  <si>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</si>
  <si>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</si>
  <si>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</si>
  <si>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</si>
  <si>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</si>
  <si>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</si>
  <si>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</si>
  <si>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</si>
  <si>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</si>
  <si>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</si>
  <si>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</si>
  <si>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</si>
  <si>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</si>
  <si>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</si>
  <si>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</si>
  <si>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</si>
  <si>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</si>
  <si>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</si>
  <si>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</si>
  <si>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</si>
  <si>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</si>
  <si>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</si>
  <si>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</si>
  <si>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</si>
  <si>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</si>
  <si>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</si>
  <si>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</si>
  <si>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</si>
  <si>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</si>
  <si>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</si>
  <si>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</si>
  <si>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</si>
  <si>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</si>
  <si>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</si>
  <si>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</si>
  <si>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</si>
  <si>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</si>
  <si>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</si>
  <si>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</si>
  <si>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</si>
  <si>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</si>
  <si>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</si>
  <si>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</si>
  <si>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</si>
  <si>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</si>
  <si>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</si>
  <si>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</si>
  <si>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</si>
  <si>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</si>
  <si>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</si>
  <si>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</si>
  <si>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</si>
  <si>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</si>
  <si>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</si>
  <si>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</si>
  <si>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</si>
  <si>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</si>
  <si>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</si>
  <si>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</si>
  <si>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</si>
  <si>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</si>
  <si>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</si>
  <si>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</si>
  <si>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</si>
  <si>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</si>
  <si>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</si>
  <si>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</si>
  <si>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</si>
  <si>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</si>
  <si>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</si>
  <si>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</si>
  <si>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</si>
  <si>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</si>
  <si>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</si>
  <si>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</si>
  <si>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</si>
  <si>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</si>
  <si>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</si>
  <si>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</si>
  <si>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</si>
  <si>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</si>
  <si>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</si>
  <si>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</si>
  <si>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</si>
  <si>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</si>
  <si>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</si>
  <si>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</si>
  <si>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</si>
  <si>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</si>
  <si>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</si>
  <si>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</si>
  <si>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</si>
  <si>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</si>
  <si>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</si>
  <si>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</si>
  <si>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</si>
  <si>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</si>
  <si>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</si>
  <si>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</si>
  <si>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</si>
  <si>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</si>
  <si>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</si>
  <si>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</si>
  <si>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</si>
  <si>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</si>
  <si>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</si>
  <si>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</si>
  <si>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</si>
  <si>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</si>
  <si>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</si>
  <si>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</si>
  <si>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</si>
  <si>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</si>
  <si>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</si>
  <si>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</si>
  <si>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</si>
  <si>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</si>
  <si>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</si>
  <si>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</si>
  <si>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</si>
  <si>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</si>
  <si>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</si>
  <si>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</si>
  <si>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</si>
  <si>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</si>
  <si>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</si>
  <si>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</si>
  <si>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</si>
  <si>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</si>
  <si>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</si>
  <si>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</si>
  <si>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</si>
  <si>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</si>
  <si>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</si>
  <si>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</si>
  <si>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</si>
  <si>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</si>
  <si>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</si>
  <si>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</si>
  <si>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</si>
  <si>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</si>
  <si>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</si>
  <si>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</si>
  <si>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</si>
  <si>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</si>
  <si>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</si>
  <si>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</si>
  <si>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</si>
  <si>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</si>
  <si>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</si>
  <si>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</si>
  <si>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</si>
  <si>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</si>
  <si>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</si>
  <si>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</si>
  <si>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</si>
  <si>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</si>
  <si>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</si>
  <si>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</si>
  <si>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</si>
  <si>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</si>
  <si>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</si>
  <si>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</si>
  <si>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</si>
  <si>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</si>
  <si>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</si>
  <si>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</si>
  <si>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</si>
  <si>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</si>
  <si>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</si>
  <si>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</si>
  <si>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</si>
  <si>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</si>
  <si>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</si>
  <si>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</si>
  <si>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</si>
  <si>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</si>
  <si>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</si>
  <si>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</si>
  <si>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</si>
  <si>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</si>
  <si>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</si>
  <si>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</si>
  <si>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</si>
  <si>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</si>
  <si>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</si>
  <si>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</si>
  <si>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</si>
  <si>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</si>
  <si>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</si>
  <si>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</si>
  <si>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</si>
  <si>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</si>
  <si>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</si>
  <si>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</si>
  <si>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</si>
  <si>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</si>
  <si>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</si>
  <si>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</si>
  <si>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</si>
  <si>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</si>
  <si>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</si>
  <si>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</si>
  <si>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</si>
  <si>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</si>
  <si>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</si>
  <si>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</si>
  <si>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</si>
  <si>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</si>
  <si>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</si>
  <si>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</si>
  <si>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</si>
  <si>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</si>
  <si>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</si>
  <si>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</si>
  <si>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</si>
  <si>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</si>
  <si>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</si>
  <si>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</si>
  <si>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</si>
  <si>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</si>
  <si>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</si>
  <si>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</si>
  <si>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</si>
  <si>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</si>
  <si>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</si>
  <si>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</si>
  <si>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</si>
  <si>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</si>
  <si>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</si>
  <si>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</si>
  <si>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</si>
  <si>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</si>
  <si>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</si>
  <si>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</si>
  <si>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</si>
  <si>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</si>
  <si>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</si>
  <si>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</si>
  <si>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</si>
  <si>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</si>
  <si>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</si>
  <si>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</si>
  <si>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</si>
  <si>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</si>
  <si>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</si>
  <si>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</si>
  <si>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</si>
  <si>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</si>
  <si>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</si>
  <si>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</si>
  <si>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</si>
  <si>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</si>
  <si>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</si>
  <si>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</si>
  <si>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</si>
  <si>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</si>
  <si>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</si>
  <si>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</si>
  <si>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</si>
  <si>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</si>
  <si>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</si>
  <si>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</si>
  <si>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</si>
  <si>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</si>
  <si>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</si>
  <si>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</si>
  <si>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</si>
  <si>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</si>
  <si>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</si>
  <si>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</si>
  <si>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</si>
  <si>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</si>
  <si>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</si>
  <si>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</si>
  <si>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</si>
  <si>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</si>
  <si>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</si>
  <si>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</si>
  <si>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</si>
  <si>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</si>
  <si>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</si>
  <si>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</si>
  <si>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</si>
  <si>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</si>
  <si>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</si>
  <si>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</si>
  <si>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</si>
  <si>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</si>
  <si>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</si>
  <si>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</si>
  <si>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</si>
  <si>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</si>
  <si>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</si>
  <si>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</si>
  <si>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</si>
  <si>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</si>
  <si>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</si>
  <si>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</si>
  <si>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</si>
  <si>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</si>
  <si>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</si>
  <si>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</si>
  <si>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</si>
  <si>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</si>
  <si>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</si>
  <si>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</si>
  <si>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</si>
  <si>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</si>
  <si>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</si>
  <si>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</si>
  <si>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</si>
  <si>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</si>
  <si>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</si>
  <si>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</si>
  <si>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</si>
  <si>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</si>
  <si>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</si>
  <si>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</si>
  <si>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</si>
  <si>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</si>
  <si>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</si>
  <si>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</si>
  <si>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</si>
  <si>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</si>
  <si>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</si>
  <si>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</si>
  <si>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</si>
  <si>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</si>
  <si>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</si>
  <si>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</si>
  <si>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</si>
  <si>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</si>
  <si>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</si>
  <si>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</si>
  <si>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</si>
  <si>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</si>
  <si>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</si>
  <si>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</si>
  <si>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</si>
  <si>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</si>
  <si>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</si>
  <si>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</si>
  <si>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</si>
  <si>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</si>
  <si>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</si>
  <si>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</si>
  <si>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</si>
  <si>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</si>
  <si>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</si>
  <si>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</si>
  <si>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</si>
  <si>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</si>
  <si>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</si>
  <si>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</si>
  <si>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</si>
  <si>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</si>
  <si>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</si>
  <si>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</si>
  <si>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</si>
  <si>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</si>
  <si>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</si>
  <si>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</si>
  <si>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</si>
  <si>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</si>
  <si>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</si>
  <si>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</si>
  <si>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</si>
  <si>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</si>
  <si>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</si>
  <si>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</si>
  <si>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</si>
  <si>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</si>
  <si>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</si>
  <si>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</si>
  <si>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</si>
  <si>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</si>
  <si>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</si>
  <si>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</si>
  <si>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</si>
  <si>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</si>
  <si>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</si>
  <si>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</si>
  <si>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</si>
  <si>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</si>
  <si>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</si>
  <si>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</si>
  <si>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</si>
  <si>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</si>
  <si>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</si>
  <si>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</si>
  <si>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</si>
  <si>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</si>
  <si>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</si>
  <si>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</si>
  <si>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</si>
  <si>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</si>
  <si>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</si>
  <si>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</si>
  <si>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</si>
  <si>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</si>
  <si>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</si>
  <si>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</si>
  <si>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</si>
  <si>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</si>
  <si>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</si>
  <si>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</si>
  <si>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</si>
  <si>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</si>
  <si>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</si>
  <si>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</si>
  <si>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</si>
  <si>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</si>
  <si>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</si>
  <si>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</si>
  <si>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</si>
  <si>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</si>
  <si>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</si>
  <si>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</si>
  <si>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</si>
  <si>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</si>
  <si>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</si>
  <si>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</si>
  <si>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</si>
  <si>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</si>
  <si>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</si>
  <si>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</si>
  <si>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</si>
  <si>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</si>
  <si>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</si>
  <si>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</si>
  <si>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</si>
  <si>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</si>
  <si>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</si>
  <si>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</si>
  <si>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</si>
  <si>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</si>
  <si>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</si>
  <si>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</si>
  <si>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</si>
  <si>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</si>
  <si>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</si>
  <si>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</si>
  <si>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</si>
  <si>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</si>
  <si>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</si>
  <si>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</si>
  <si>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</si>
  <si>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</si>
  <si>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</si>
  <si>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</si>
  <si>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</si>
  <si>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</si>
  <si>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</si>
  <si>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</si>
  <si>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</si>
  <si>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</si>
  <si>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</si>
  <si>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</si>
  <si>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</si>
  <si>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</si>
  <si>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</si>
  <si>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</si>
  <si>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</si>
  <si>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</si>
  <si>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</si>
  <si>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</si>
  <si>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</si>
  <si>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</si>
  <si>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</si>
  <si>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</si>
  <si>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</si>
  <si>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</si>
  <si>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</si>
  <si>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</si>
  <si>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</si>
  <si>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</si>
  <si>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</si>
  <si>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</si>
  <si>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</si>
  <si>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</si>
  <si>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</si>
  <si>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</si>
  <si>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</si>
  <si>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</si>
  <si>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</si>
  <si>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</si>
  <si>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</si>
  <si>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</si>
  <si>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</si>
  <si>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</si>
  <si>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</si>
  <si>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</si>
  <si>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</si>
  <si>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</si>
  <si>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</si>
  <si>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</si>
  <si>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</si>
  <si>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</si>
  <si>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</si>
  <si>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</si>
  <si>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</si>
  <si>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</si>
  <si>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</si>
  <si>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</si>
  <si>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</si>
  <si>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</si>
  <si>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</si>
  <si>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</si>
  <si>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</si>
  <si>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</si>
  <si>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</si>
  <si>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</si>
  <si>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</si>
  <si>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</si>
  <si>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</si>
  <si>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</si>
  <si>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</si>
  <si>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</si>
  <si>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</si>
  <si>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</si>
  <si>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</si>
  <si>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</si>
  <si>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</si>
  <si>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</si>
  <si>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</si>
  <si>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</si>
  <si>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</si>
  <si>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</si>
  <si>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</si>
  <si>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</si>
  <si>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</si>
  <si>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</si>
  <si>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</si>
  <si>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</si>
  <si>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</si>
  <si>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</si>
  <si>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</si>
  <si>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</si>
  <si>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</si>
  <si>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</si>
  <si>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</si>
  <si>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</si>
  <si>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</si>
  <si>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</si>
  <si>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</si>
  <si>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</si>
  <si>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</si>
  <si>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</si>
  <si>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</si>
  <si>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</si>
  <si>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</si>
  <si>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</si>
  <si>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</si>
  <si>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</si>
  <si>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</si>
  <si>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</si>
  <si>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</si>
  <si>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</si>
  <si>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</si>
  <si>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</si>
  <si>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</si>
  <si>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</si>
  <si>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</si>
  <si>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</si>
  <si>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</si>
  <si>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</si>
  <si>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</si>
  <si>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</si>
  <si>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</si>
  <si>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</si>
  <si>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</si>
  <si>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</si>
  <si>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</si>
  <si>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</si>
  <si>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</si>
  <si>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</si>
  <si>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</si>
  <si>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</si>
  <si>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</si>
  <si>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</si>
  <si>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</si>
  <si>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</si>
  <si>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</si>
  <si>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</si>
  <si>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</si>
  <si>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</si>
  <si>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</si>
  <si>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</si>
  <si>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</si>
  <si>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</si>
  <si>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</si>
  <si>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</si>
  <si>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</si>
  <si>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</si>
  <si>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</si>
  <si>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</si>
  <si>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</si>
  <si>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</si>
  <si>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</si>
  <si>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</si>
  <si>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</si>
  <si>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</si>
  <si>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</si>
  <si>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</si>
  <si>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</si>
  <si>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</si>
  <si>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</si>
  <si>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</si>
  <si>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</si>
  <si>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</si>
  <si>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</si>
  <si>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</si>
  <si>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</si>
  <si>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</si>
  <si>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</si>
  <si>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</si>
  <si>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</si>
  <si>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</si>
  <si>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</si>
  <si>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</si>
  <si>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</si>
  <si>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</si>
  <si>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</si>
  <si>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</si>
  <si>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</si>
  <si>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</si>
  <si>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</si>
  <si>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</si>
  <si>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</si>
  <si>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</si>
  <si>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</si>
  <si>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</si>
  <si>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</si>
  <si>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</si>
  <si>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</si>
  <si>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</si>
  <si>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</si>
  <si>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</si>
  <si>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</si>
  <si>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</si>
  <si>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</si>
  <si>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</si>
  <si>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</si>
  <si>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</si>
  <si>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</si>
  <si>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</si>
  <si>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</si>
  <si>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</si>
  <si>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</si>
  <si>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</si>
  <si>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</si>
  <si>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</si>
  <si>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</si>
  <si>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</si>
  <si>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</si>
  <si>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</si>
  <si>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</si>
  <si>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</si>
  <si>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</si>
  <si>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</si>
  <si>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</si>
  <si>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</si>
  <si>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</si>
  <si>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</si>
  <si>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</si>
  <si>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</si>
  <si>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</si>
  <si>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</si>
  <si>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</si>
  <si>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</si>
  <si>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</si>
  <si>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</si>
  <si>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</si>
  <si>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</si>
  <si>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</si>
  <si>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</si>
  <si>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</si>
  <si>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</si>
  <si>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</si>
  <si>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</si>
  <si>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</si>
  <si>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</si>
  <si>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</si>
  <si>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</si>
  <si>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</si>
  <si>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</si>
  <si>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</si>
  <si>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</si>
  <si>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</si>
  <si>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</si>
  <si>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</si>
  <si>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</si>
  <si>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</si>
  <si>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</si>
  <si>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</si>
  <si>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</si>
  <si>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</si>
  <si>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</si>
  <si>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</si>
  <si>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</si>
  <si>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</si>
  <si>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</si>
  <si>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</si>
  <si>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</si>
  <si>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</si>
  <si>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</si>
  <si>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</si>
  <si>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</si>
  <si>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</si>
  <si>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</si>
  <si>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</si>
  <si>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</si>
  <si>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</si>
  <si>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</si>
  <si>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</si>
  <si>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</si>
  <si>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</si>
  <si>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</si>
  <si>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</si>
  <si>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</si>
  <si>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</si>
  <si>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</si>
  <si>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</si>
  <si>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</si>
  <si>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</si>
  <si>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</si>
  <si>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</si>
  <si>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</si>
  <si>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</si>
  <si>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</si>
  <si>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</si>
  <si>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</si>
  <si>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</si>
  <si>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</si>
  <si>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</si>
  <si>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</si>
  <si>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</si>
  <si>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</si>
  <si>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</si>
  <si>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</si>
  <si>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</si>
  <si>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</si>
  <si>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</si>
  <si>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</si>
  <si>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</si>
  <si>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</si>
  <si>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</si>
  <si>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</si>
  <si>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</si>
  <si>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</si>
  <si>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</si>
  <si>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</si>
  <si>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</si>
  <si>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</si>
  <si>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</si>
  <si>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</si>
  <si>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</si>
  <si>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</si>
  <si>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</si>
  <si>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</si>
  <si>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</si>
  <si>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</si>
  <si>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</si>
  <si>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</si>
  <si>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</si>
  <si>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</si>
  <si>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</si>
  <si>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</si>
  <si>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</si>
  <si>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</si>
  <si>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</si>
  <si>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</si>
  <si>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</si>
  <si>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</si>
  <si>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</si>
  <si>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</si>
  <si>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</si>
  <si>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</si>
  <si>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</si>
  <si>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</si>
  <si>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</si>
  <si>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</si>
  <si>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</si>
  <si>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</si>
  <si>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</si>
  <si>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</si>
  <si>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</si>
  <si>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</si>
  <si>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</si>
  <si>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</si>
  <si>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</si>
  <si>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</si>
  <si>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</si>
  <si>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</si>
  <si>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</si>
  <si>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</si>
  <si>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</si>
  <si>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</si>
  <si>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</si>
  <si>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</si>
  <si>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</si>
  <si>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</si>
  <si>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</si>
  <si>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</si>
  <si>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</si>
  <si>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</si>
  <si>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</si>
  <si>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</si>
  <si>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</si>
  <si>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</si>
  <si>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</si>
  <si>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</si>
  <si>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</si>
  <si>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</si>
  <si>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</si>
  <si>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</si>
  <si>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</si>
  <si>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</si>
  <si>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</si>
  <si>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</si>
  <si>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</si>
  <si>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</si>
  <si>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</si>
  <si>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</si>
  <si>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</si>
  <si>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</si>
  <si>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</si>
  <si>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</si>
  <si>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</si>
  <si>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</si>
  <si>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</si>
  <si>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</si>
  <si>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</si>
  <si>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</si>
  <si>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</si>
  <si>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</si>
  <si>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</si>
  <si>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</si>
  <si>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</si>
  <si>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</si>
  <si>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</si>
  <si>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</si>
  <si>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</si>
  <si>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</si>
  <si>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</si>
  <si>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</si>
  <si>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</si>
  <si>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</si>
  <si>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</si>
  <si>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</si>
  <si>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</si>
  <si>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</si>
  <si>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</si>
  <si>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</si>
  <si>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</si>
  <si>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</si>
  <si>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</si>
  <si>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</si>
  <si>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</si>
  <si>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</si>
  <si>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</si>
  <si>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</si>
  <si>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</si>
  <si>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</si>
  <si>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</si>
  <si>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</si>
  <si>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</si>
  <si>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</si>
  <si>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</si>
  <si>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</si>
  <si>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</si>
  <si>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</si>
  <si>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</si>
  <si>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</si>
  <si>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</si>
  <si>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</si>
  <si>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</si>
  <si>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</si>
  <si>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</si>
  <si>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</si>
  <si>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</si>
  <si>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</si>
  <si>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</si>
  <si>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</si>
  <si>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</si>
  <si>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</si>
  <si>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</si>
  <si>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</si>
  <si>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</si>
  <si>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</si>
  <si>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</si>
  <si>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</si>
  <si>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</si>
  <si>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</si>
  <si>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</si>
  <si>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</si>
  <si>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</si>
  <si>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</si>
  <si>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</si>
  <si>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</si>
  <si>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</si>
  <si>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</si>
  <si>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</si>
  <si>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</si>
  <si>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</si>
  <si>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</si>
  <si>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</si>
  <si>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</si>
  <si>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</si>
  <si>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</si>
  <si>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</si>
  <si>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</si>
  <si>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</si>
  <si>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</si>
  <si>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</si>
  <si>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</si>
  <si>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</si>
  <si>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</si>
  <si>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</si>
  <si>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</si>
  <si>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</si>
  <si>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</si>
  <si>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</si>
  <si>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</si>
  <si>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</si>
  <si>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</si>
  <si>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</si>
  <si>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</si>
  <si>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</si>
  <si>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</si>
  <si>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</si>
  <si>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</si>
  <si>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</si>
  <si>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</si>
  <si>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</si>
  <si>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</si>
  <si>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</si>
  <si>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</si>
  <si>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</si>
  <si>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</si>
  <si>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</si>
  <si>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</si>
  <si>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</si>
  <si>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</si>
  <si>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</si>
  <si>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</si>
  <si>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</si>
  <si>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</si>
  <si>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</si>
  <si>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</si>
  <si>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</si>
  <si>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</si>
  <si>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</si>
  <si>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</si>
  <si>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</si>
  <si>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</si>
  <si>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</si>
  <si>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</si>
  <si>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</si>
  <si>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</si>
  <si>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</si>
  <si>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</si>
  <si>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</si>
  <si>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</si>
  <si>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</si>
  <si>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</si>
  <si>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</si>
  <si>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</si>
  <si>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</si>
  <si>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</si>
  <si>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</si>
  <si>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</si>
  <si>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</si>
  <si>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</si>
  <si>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</si>
  <si>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</si>
  <si>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</si>
  <si>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</si>
  <si>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</si>
  <si>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</si>
  <si>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</si>
  <si>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</si>
  <si>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</si>
  <si>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</si>
  <si>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</si>
  <si>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</si>
  <si>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</si>
  <si>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</si>
  <si>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</si>
  <si>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</si>
  <si>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</si>
  <si>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</si>
  <si>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</si>
  <si>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</si>
  <si>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</si>
  <si>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</si>
  <si>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</si>
  <si>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</si>
  <si>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</si>
  <si>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</si>
  <si>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</si>
  <si>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</si>
  <si>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</si>
  <si>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</si>
  <si>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</si>
  <si>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</si>
  <si>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</si>
  <si>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</si>
  <si>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</si>
  <si>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</si>
  <si>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</si>
  <si>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</si>
  <si>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</si>
  <si>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</si>
  <si>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</si>
  <si>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</si>
  <si>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</si>
  <si>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</si>
  <si>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</si>
  <si>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</si>
  <si>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</si>
  <si>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</si>
  <si>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</si>
  <si>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</si>
  <si>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</si>
  <si>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</si>
  <si>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</si>
  <si>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</si>
  <si>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</si>
  <si>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</si>
  <si>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</si>
  <si>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</si>
  <si>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</si>
  <si>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</si>
  <si>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</si>
  <si>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</si>
  <si>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</si>
  <si>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</si>
  <si>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</si>
  <si>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</si>
  <si>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</si>
  <si>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</si>
  <si>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</si>
  <si>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</si>
  <si>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</si>
  <si>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</si>
  <si>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</si>
  <si>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</si>
  <si>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</si>
  <si>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</si>
  <si>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</si>
  <si>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</si>
  <si>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</si>
  <si>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</si>
  <si>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</si>
  <si>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</si>
  <si>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</si>
  <si>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</si>
  <si>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</si>
  <si>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</si>
  <si>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</si>
  <si>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</si>
  <si>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</si>
  <si>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</si>
  <si>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</si>
  <si>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</si>
  <si>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</si>
  <si>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</si>
  <si>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</si>
  <si>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</si>
  <si>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</si>
  <si>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</si>
  <si>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</si>
  <si>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</si>
  <si>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</si>
  <si>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</si>
  <si>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</si>
  <si>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</si>
  <si>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</si>
  <si>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</si>
  <si>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</si>
  <si>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</si>
  <si>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</si>
  <si>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</si>
  <si>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</si>
  <si>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</si>
  <si>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</si>
  <si>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</si>
  <si>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</si>
  <si>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</si>
  <si>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</si>
  <si>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</si>
  <si>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</si>
  <si>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</si>
  <si>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</si>
  <si>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</si>
  <si>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</si>
  <si>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</si>
  <si>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</si>
  <si>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</si>
  <si>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</si>
  <si>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</si>
  <si>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</si>
  <si>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</si>
  <si>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</si>
  <si>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</si>
  <si>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</si>
  <si>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</si>
  <si>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</si>
  <si>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</si>
  <si>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</si>
  <si>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</si>
  <si>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</si>
  <si>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</si>
  <si>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</si>
  <si>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</si>
  <si>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</si>
  <si>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</si>
  <si>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</si>
  <si>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</si>
  <si>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</si>
  <si>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</si>
  <si>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</si>
  <si>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</si>
  <si>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</si>
  <si>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</si>
  <si>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</si>
  <si>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</si>
  <si>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</si>
  <si>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</si>
  <si>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</si>
  <si>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</si>
  <si>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</si>
  <si>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</si>
  <si>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</si>
  <si>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</si>
  <si>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</si>
  <si>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</si>
  <si>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</si>
  <si>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</si>
  <si>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</si>
  <si>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</si>
  <si>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</si>
  <si>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</si>
  <si>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</si>
  <si>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</si>
  <si>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</si>
  <si>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</si>
  <si>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</si>
  <si>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</si>
  <si>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</si>
  <si>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</si>
  <si>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</si>
  <si>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</si>
  <si>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</si>
  <si>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</si>
  <si>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</si>
  <si>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</si>
  <si>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</si>
  <si>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</si>
  <si>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</si>
  <si>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</si>
  <si>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</si>
  <si>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</si>
  <si>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</si>
  <si>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</si>
  <si>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</si>
  <si>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</si>
  <si>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</si>
  <si>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</si>
  <si>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</si>
  <si>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</si>
  <si>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</si>
  <si>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</si>
  <si>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</si>
  <si>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</si>
  <si>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</si>
  <si>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</si>
  <si>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</si>
  <si>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</si>
  <si>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</si>
  <si>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</si>
  <si>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</si>
  <si>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</si>
  <si>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</si>
  <si>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</si>
  <si>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</si>
  <si>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</si>
  <si>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</si>
  <si>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</si>
  <si>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</si>
  <si>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</si>
  <si>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</si>
  <si>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</si>
  <si>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</si>
  <si>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</si>
  <si>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</si>
  <si>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</si>
  <si>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</si>
  <si>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</si>
  <si>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</si>
  <si>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</si>
  <si>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</si>
  <si>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</si>
  <si>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</si>
  <si>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</si>
  <si>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</si>
  <si>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</si>
  <si>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</si>
  <si>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</si>
  <si>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</si>
  <si>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</si>
  <si>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</si>
  <si>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</si>
  <si>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</si>
  <si>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</si>
  <si>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</si>
  <si>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</si>
  <si>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</si>
  <si>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</si>
  <si>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</si>
  <si>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</si>
  <si>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</si>
  <si>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</si>
  <si>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</si>
  <si>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</si>
  <si>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</si>
  <si>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</si>
  <si>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</si>
  <si>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</si>
  <si>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</si>
  <si>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</si>
  <si>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</si>
  <si>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</si>
  <si>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</si>
  <si>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</si>
  <si>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</si>
  <si>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</si>
  <si>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</si>
  <si>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</si>
  <si>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</si>
  <si>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</si>
  <si>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</si>
  <si>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</si>
  <si>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</si>
  <si>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</si>
  <si>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</si>
  <si>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</si>
  <si>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</si>
  <si>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</si>
  <si>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</si>
  <si>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</si>
  <si>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</si>
  <si>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</si>
  <si>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</si>
  <si>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</si>
  <si>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</si>
  <si>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</si>
  <si>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</si>
  <si>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</si>
  <si>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</si>
  <si>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</si>
  <si>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</si>
  <si>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</si>
  <si>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</si>
  <si>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</si>
  <si>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</si>
  <si>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</si>
  <si>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</si>
  <si>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</si>
  <si>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</si>
  <si>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</si>
  <si>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</si>
  <si>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</si>
  <si>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</si>
  <si>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</si>
  <si>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</si>
  <si>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</si>
  <si>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</si>
  <si>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</si>
  <si>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</si>
  <si>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</si>
  <si>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</si>
  <si>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</si>
  <si>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</si>
  <si>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</si>
  <si>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</si>
  <si>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</si>
  <si>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</si>
  <si>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</si>
  <si>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</si>
  <si>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</si>
  <si>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</si>
  <si>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</si>
  <si>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</si>
  <si>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</si>
  <si>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</si>
  <si>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</si>
  <si>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</si>
  <si>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</si>
  <si>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</si>
  <si>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</si>
  <si>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</si>
  <si>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</si>
  <si>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</si>
  <si>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</si>
  <si>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</si>
  <si>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</si>
  <si>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</si>
  <si>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</si>
  <si>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</si>
  <si>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</si>
  <si>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</si>
  <si>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</si>
  <si>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</si>
  <si>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</si>
  <si>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</si>
  <si>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</si>
  <si>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</si>
  <si>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</si>
  <si>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</si>
  <si>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</si>
  <si>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</si>
  <si>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</si>
  <si>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</si>
  <si>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</si>
  <si>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</si>
  <si>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</si>
  <si>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</si>
  <si>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</si>
  <si>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</si>
  <si>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</si>
  <si>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</si>
  <si>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</si>
  <si>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</si>
  <si>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</si>
  <si>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</si>
  <si>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</si>
  <si>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</si>
  <si>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</si>
  <si>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</si>
  <si>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</si>
  <si>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</si>
  <si>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</si>
  <si>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</si>
  <si>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</si>
  <si>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</si>
  <si>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</si>
  <si>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</si>
  <si>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</si>
  <si>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</si>
  <si>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</si>
  <si>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</si>
  <si>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</si>
  <si>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</si>
  <si>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</si>
  <si>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</si>
  <si>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</si>
  <si>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</si>
  <si>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</si>
  <si>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</si>
  <si>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</si>
  <si>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</si>
  <si>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</si>
  <si>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</si>
  <si>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</si>
  <si>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</si>
  <si>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</si>
  <si>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</si>
  <si>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</si>
  <si>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</si>
  <si>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</si>
  <si>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</si>
  <si>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</si>
  <si>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</si>
  <si>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</si>
  <si>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</si>
  <si>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</si>
  <si>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</si>
  <si>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</si>
  <si>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</si>
  <si>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</si>
  <si>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</si>
  <si>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</si>
  <si>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</si>
  <si>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</si>
  <si>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</si>
  <si>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</si>
  <si>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</si>
  <si>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</si>
  <si>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</si>
  <si>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</si>
  <si>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</si>
  <si>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</si>
  <si>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</si>
  <si>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</si>
  <si>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</si>
  <si>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</si>
  <si>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</si>
  <si>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</si>
  <si>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</si>
  <si>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</si>
  <si>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</si>
  <si>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</si>
  <si>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</si>
  <si>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</si>
  <si>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</si>
  <si>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</si>
  <si>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</si>
  <si>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</si>
  <si>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</si>
  <si>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</si>
  <si>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</si>
  <si>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</si>
  <si>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</si>
  <si>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</si>
  <si>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</si>
  <si>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</si>
  <si>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</si>
  <si>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</si>
  <si>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</si>
  <si>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</si>
  <si>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</si>
  <si>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</si>
  <si>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</si>
  <si>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</si>
  <si>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</si>
  <si>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</si>
  <si>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</si>
  <si>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</si>
  <si>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</si>
  <si>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</si>
  <si>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</si>
  <si>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</si>
  <si>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</si>
  <si>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</si>
  <si>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</si>
  <si>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</si>
  <si>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</si>
  <si>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</si>
  <si>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</si>
  <si>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</si>
  <si>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</si>
  <si>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</si>
  <si>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</si>
  <si>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</si>
  <si>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</si>
  <si>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</si>
  <si>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</si>
  <si>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</si>
  <si>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</si>
  <si>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</si>
  <si>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</si>
  <si>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</si>
  <si>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</si>
  <si>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</si>
  <si>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</si>
  <si>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</si>
  <si>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</si>
  <si>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</si>
  <si>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</si>
  <si>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</si>
  <si>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</si>
  <si>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</si>
  <si>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</si>
  <si>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</si>
  <si>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</si>
  <si>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</si>
  <si>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</si>
  <si>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</si>
  <si>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</si>
  <si>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</si>
  <si>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</si>
  <si>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</si>
  <si>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</si>
  <si>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</si>
  <si>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</si>
  <si>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</si>
  <si>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</si>
  <si>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</si>
  <si>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</si>
  <si>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</si>
  <si>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</si>
  <si>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</si>
  <si>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</si>
  <si>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</si>
  <si>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</si>
  <si>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</si>
  <si>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</si>
  <si>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</si>
  <si>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</si>
  <si>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</si>
  <si>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</si>
  <si>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</si>
  <si>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</si>
  <si>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</si>
  <si>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</si>
  <si>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</si>
  <si>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</si>
  <si>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</si>
  <si>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</si>
  <si>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</si>
  <si>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</si>
  <si>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</si>
  <si>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</si>
  <si>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</si>
  <si>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</si>
  <si>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</si>
  <si>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</si>
  <si>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</si>
  <si>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</si>
  <si>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</si>
  <si>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</si>
  <si>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</si>
  <si>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</si>
  <si>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</si>
  <si>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</si>
  <si>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</si>
  <si>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</si>
  <si>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</si>
  <si>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</si>
  <si>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</si>
  <si>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</si>
  <si>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</si>
  <si>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</si>
  <si>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</si>
  <si>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</si>
  <si>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</si>
  <si>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</si>
  <si>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</si>
  <si>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</si>
  <si>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</si>
  <si>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</si>
  <si>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</si>
  <si>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</si>
  <si>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</si>
  <si>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</si>
  <si>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</si>
  <si>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</si>
  <si>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</si>
  <si>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</si>
  <si>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</si>
  <si>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</si>
  <si>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</si>
  <si>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</si>
  <si>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</si>
  <si>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</si>
  <si>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</si>
  <si>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</si>
  <si>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</si>
  <si>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</si>
  <si>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</si>
  <si>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</si>
  <si>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</si>
  <si>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</si>
  <si>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</si>
  <si>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</si>
  <si>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</si>
  <si>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</si>
  <si>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</si>
  <si>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</si>
  <si>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</si>
  <si>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</si>
  <si>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</si>
  <si>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</si>
  <si>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</si>
  <si>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</si>
  <si>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</si>
  <si>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</si>
  <si>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</si>
  <si>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</si>
  <si>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</si>
  <si>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</si>
  <si>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</si>
  <si>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</si>
  <si>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</si>
  <si>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</si>
  <si>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</si>
  <si>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</si>
  <si>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</si>
  <si>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</si>
  <si>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</si>
  <si>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</si>
  <si>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</si>
  <si>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</si>
  <si>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</si>
  <si>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</si>
  <si>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</si>
  <si>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</si>
  <si>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</si>
  <si>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</si>
  <si>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</si>
  <si>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</si>
  <si>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</si>
  <si>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</si>
  <si>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</si>
  <si>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</si>
  <si>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</si>
  <si>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</si>
  <si>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</si>
  <si>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</si>
  <si>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</si>
  <si>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</si>
  <si>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</si>
  <si>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</si>
  <si>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</si>
  <si>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</si>
  <si>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</si>
  <si>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</si>
  <si>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</si>
  <si>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</si>
  <si>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</si>
  <si>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</si>
  <si>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</si>
  <si>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</si>
  <si>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</si>
  <si>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</si>
  <si>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</si>
  <si>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</si>
  <si>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</si>
  <si>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</si>
  <si>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</si>
  <si>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</si>
  <si>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</si>
  <si>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</si>
  <si>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</si>
  <si>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</si>
  <si>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</si>
  <si>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</si>
  <si>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</si>
  <si>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</si>
  <si>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</si>
  <si>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</si>
  <si>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</si>
  <si>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</si>
  <si>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</si>
  <si>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</si>
  <si>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</si>
  <si>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</si>
  <si>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</si>
  <si>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</si>
  <si>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</si>
  <si>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</si>
  <si>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</si>
  <si>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</si>
  <si>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</si>
  <si>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</si>
  <si>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</si>
  <si>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</si>
  <si>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</si>
  <si>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</si>
  <si>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</si>
  <si>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</si>
  <si>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</si>
  <si>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</si>
  <si>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</si>
  <si>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</si>
  <si>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</si>
  <si>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</si>
  <si>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</si>
  <si>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</si>
  <si>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</si>
  <si>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</si>
  <si>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</si>
  <si>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</si>
  <si>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</si>
  <si>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</si>
  <si>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</si>
  <si>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</si>
  <si>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</si>
  <si>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</si>
  <si>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</si>
  <si>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</si>
  <si>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</si>
  <si>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</si>
  <si>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</si>
  <si>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</si>
  <si>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</si>
  <si>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</si>
  <si>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</si>
  <si>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</si>
  <si>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</si>
  <si>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</si>
  <si>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</si>
  <si>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</si>
  <si>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</si>
  <si>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</si>
  <si>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</si>
  <si>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</si>
  <si>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</si>
  <si>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</si>
  <si>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</si>
  <si>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</si>
  <si>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</si>
  <si>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</si>
  <si>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</si>
  <si>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</si>
  <si>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</si>
  <si>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</si>
  <si>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</si>
  <si>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</si>
  <si>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</si>
  <si>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</si>
  <si>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</si>
  <si>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</si>
  <si>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</si>
  <si>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</si>
  <si>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</si>
  <si>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</si>
  <si>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</si>
  <si>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</si>
  <si>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</si>
  <si>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</si>
  <si>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</si>
  <si>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</si>
  <si>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</si>
  <si>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</si>
  <si>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</si>
  <si>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</si>
  <si>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</si>
  <si>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</si>
  <si>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</si>
  <si>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</si>
  <si>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</si>
  <si>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</si>
  <si>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</si>
  <si>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</si>
  <si>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</si>
  <si>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</si>
  <si>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</si>
  <si>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</si>
  <si>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</si>
  <si>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</si>
  <si>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</si>
  <si>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</si>
  <si>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</si>
  <si>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</si>
  <si>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</si>
  <si>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</si>
  <si>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</si>
  <si>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</si>
  <si>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</si>
  <si>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</si>
  <si>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</si>
  <si>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</si>
  <si>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</si>
  <si>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</si>
  <si>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</si>
  <si>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</si>
  <si>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</si>
  <si>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</si>
  <si>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</si>
  <si>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</si>
  <si>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</si>
  <si>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</si>
  <si>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</si>
  <si>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</si>
  <si>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</si>
  <si>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</si>
  <si>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</si>
  <si>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</si>
  <si>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</si>
  <si>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</si>
  <si>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</si>
  <si>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</si>
  <si>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</si>
  <si>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</si>
  <si>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</si>
  <si>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</si>
  <si>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</si>
  <si>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</si>
  <si>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</si>
  <si>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</si>
  <si>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</si>
  <si>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</si>
  <si>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</si>
  <si>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</si>
  <si>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</si>
  <si>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</si>
  <si>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</si>
  <si>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</si>
  <si>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</si>
  <si>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</si>
  <si>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</si>
  <si>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</si>
  <si>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</si>
  <si>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</si>
  <si>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</si>
  <si>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</si>
  <si>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</si>
  <si>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</si>
  <si>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</si>
  <si>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</si>
  <si>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</si>
  <si>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</si>
  <si>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</si>
  <si>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</si>
  <si>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</si>
  <si>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</si>
  <si>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</si>
  <si>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</si>
  <si>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</si>
  <si>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</si>
  <si>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</si>
  <si>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</si>
  <si>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</si>
  <si>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</si>
  <si>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</si>
  <si>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</si>
  <si>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</si>
  <si>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</si>
  <si>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</si>
  <si>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</si>
  <si>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</si>
  <si>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</si>
  <si>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</si>
  <si>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</si>
  <si>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</si>
  <si>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</si>
  <si>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</si>
  <si>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</si>
  <si>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</si>
  <si>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</si>
  <si>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</si>
  <si>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</si>
  <si>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</si>
  <si>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</si>
  <si>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</si>
  <si>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</si>
  <si>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</si>
  <si>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</si>
  <si>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</si>
  <si>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</si>
  <si>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</si>
  <si>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</si>
  <si>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</si>
  <si>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</si>
  <si>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</si>
  <si>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</si>
  <si>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</si>
  <si>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</si>
  <si>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</si>
  <si>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</si>
  <si>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</si>
  <si>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</si>
  <si>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</si>
  <si>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</si>
  <si>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</si>
  <si>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</si>
  <si>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</si>
  <si>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</si>
  <si>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</si>
  <si>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</si>
  <si>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</si>
  <si>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</si>
  <si>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</si>
  <si>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</si>
  <si>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</si>
  <si>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</si>
  <si>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</si>
  <si>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</si>
  <si>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</si>
  <si>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</si>
  <si>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</si>
  <si>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</si>
  <si>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</si>
  <si>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</si>
  <si>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</si>
  <si>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</si>
  <si>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</si>
  <si>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</si>
  <si>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</si>
  <si>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</si>
  <si>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</si>
  <si>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</si>
  <si>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</si>
  <si>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</si>
  <si>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</si>
  <si>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</si>
  <si>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</si>
  <si>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</si>
  <si>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</si>
  <si>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</si>
  <si>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</si>
  <si>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</si>
  <si>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</si>
  <si>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</si>
  <si>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</si>
  <si>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</si>
  <si>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</si>
  <si>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</si>
  <si>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</si>
  <si>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</si>
  <si>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</si>
  <si>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</si>
  <si>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</si>
  <si>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</si>
  <si>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</si>
  <si>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</si>
  <si>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</si>
  <si>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</si>
  <si>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</si>
  <si>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</si>
  <si>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</si>
  <si>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</si>
  <si>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</si>
  <si>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</si>
  <si>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</si>
  <si>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</si>
  <si>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</si>
  <si>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</si>
  <si>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</si>
  <si>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</si>
  <si>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</si>
  <si>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</si>
  <si>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</si>
  <si>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</si>
  <si>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</si>
  <si>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</si>
  <si>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</si>
  <si>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</si>
  <si>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</si>
  <si>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</si>
  <si>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</si>
  <si>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</si>
  <si>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</si>
  <si>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</si>
  <si>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</si>
  <si>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</si>
  <si>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</si>
  <si>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</si>
  <si>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</si>
  <si>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</si>
  <si>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</si>
  <si>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</si>
  <si>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</si>
  <si>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</si>
  <si>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</si>
  <si>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</si>
  <si>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</si>
  <si>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</si>
  <si>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</si>
  <si>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</si>
  <si>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</si>
  <si>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</si>
  <si>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</si>
  <si>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</si>
  <si>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</si>
  <si>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</si>
  <si>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</si>
  <si>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</si>
  <si>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</si>
  <si>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</si>
  <si>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</si>
  <si>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</si>
  <si>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</si>
  <si>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</si>
  <si>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</si>
  <si>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</si>
  <si>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</si>
  <si>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</si>
  <si>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</si>
  <si>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</si>
  <si>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</si>
  <si>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</si>
  <si>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</si>
  <si>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</si>
  <si>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</si>
  <si>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</si>
  <si>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</si>
  <si>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</si>
  <si>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</si>
  <si>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</si>
  <si>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</si>
  <si>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</si>
  <si>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</si>
  <si>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</si>
  <si>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</si>
  <si>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</si>
  <si>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</si>
  <si>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</si>
  <si>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</si>
  <si>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</si>
  <si>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</si>
  <si>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</si>
  <si>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</si>
  <si>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</si>
  <si>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</si>
  <si>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</si>
  <si>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</si>
  <si>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</si>
  <si>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</si>
  <si>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</si>
  <si>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</si>
  <si>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</si>
  <si>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</si>
  <si>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</si>
  <si>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</si>
  <si>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</si>
  <si>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</si>
  <si>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</si>
  <si>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</si>
  <si>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</si>
  <si>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</si>
  <si>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</si>
  <si>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</si>
  <si>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</si>
  <si>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</si>
  <si>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</si>
  <si>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</si>
  <si>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</si>
  <si>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</si>
  <si>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</si>
  <si>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</si>
  <si>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</si>
  <si>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</si>
  <si>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</si>
  <si>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</si>
  <si>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</si>
  <si>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</si>
  <si>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</si>
  <si>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</si>
  <si>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</si>
  <si>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</si>
  <si>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</si>
  <si>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</si>
  <si>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</si>
  <si>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</si>
  <si>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</si>
  <si>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</si>
  <si>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</si>
  <si>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</si>
  <si>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</si>
  <si>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</si>
  <si>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</si>
  <si>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</si>
  <si>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</si>
  <si>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</si>
  <si>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</si>
  <si>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</si>
  <si>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</si>
  <si>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</si>
  <si>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</si>
  <si>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</si>
  <si>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</si>
  <si>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</si>
  <si>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</si>
  <si>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</si>
  <si>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</si>
  <si>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</si>
  <si>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</si>
  <si>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</si>
  <si>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</si>
  <si>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</si>
  <si>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</si>
  <si>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</si>
  <si>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</si>
  <si>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</si>
  <si>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</si>
  <si>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</si>
  <si>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</si>
  <si>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</si>
  <si>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</si>
  <si>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</si>
  <si>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</si>
  <si>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</si>
  <si>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</si>
  <si>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</si>
  <si>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</si>
  <si>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</si>
  <si>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</si>
  <si>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</si>
  <si>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</si>
  <si>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</si>
  <si>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</si>
  <si>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</si>
  <si>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</si>
  <si>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</si>
  <si>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</si>
  <si>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</si>
  <si>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</si>
  <si>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</si>
  <si>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</si>
  <si>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</si>
  <si>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</si>
  <si>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</si>
  <si>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</si>
  <si>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</si>
  <si>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</si>
  <si>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</si>
  <si>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</si>
  <si>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</si>
  <si>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</si>
  <si>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</si>
  <si>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</si>
  <si>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</si>
  <si>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</si>
  <si>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</si>
  <si>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</si>
  <si>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</si>
  <si>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</si>
  <si>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</si>
  <si>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</si>
  <si>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</si>
  <si>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</si>
  <si>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</si>
  <si>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</si>
  <si>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</si>
  <si>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</si>
  <si>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</si>
  <si>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</si>
  <si>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</si>
  <si>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</si>
  <si>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</si>
  <si>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</si>
  <si>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</si>
  <si>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</si>
  <si>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</si>
  <si>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</si>
  <si>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</si>
  <si>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</si>
  <si>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</si>
  <si>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</si>
  <si>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</si>
  <si>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</si>
  <si>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</si>
  <si>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</si>
  <si>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</si>
  <si>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</si>
  <si>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</si>
  <si>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</si>
  <si>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</si>
  <si>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</si>
  <si>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</si>
  <si>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</si>
  <si>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</si>
  <si>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</si>
  <si>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</si>
  <si>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</si>
  <si>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</si>
  <si>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</si>
  <si>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</si>
  <si>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</si>
  <si>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</si>
  <si>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</si>
  <si>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</si>
  <si>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</si>
  <si>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</si>
  <si>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</si>
  <si>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</si>
  <si>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</si>
  <si>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</si>
  <si>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</si>
  <si>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</si>
  <si>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</si>
  <si>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</si>
  <si>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</si>
  <si>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</si>
  <si>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</si>
  <si>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</si>
  <si>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</si>
  <si>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</si>
  <si>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</si>
  <si>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</si>
  <si>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</si>
  <si>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</si>
  <si>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</si>
  <si>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</si>
  <si>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</si>
  <si>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</si>
  <si>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</si>
  <si>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</si>
  <si>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</si>
  <si>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</si>
  <si>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</si>
  <si>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</si>
  <si>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</si>
  <si>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</si>
  <si>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</si>
  <si>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</si>
  <si>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</si>
  <si>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</si>
  <si>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</si>
  <si>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</si>
  <si>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</si>
  <si>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</si>
  <si>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</si>
  <si>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</si>
  <si>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</si>
  <si>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</si>
  <si>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</si>
  <si>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</si>
  <si>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</si>
  <si>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</si>
  <si>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</si>
  <si>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</si>
  <si>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</si>
  <si>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</si>
  <si>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</si>
  <si>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</si>
  <si>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</si>
  <si>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</si>
  <si>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</si>
  <si>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</si>
  <si>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</si>
  <si>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</si>
  <si>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</si>
  <si>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</si>
  <si>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</si>
  <si>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</si>
  <si>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</si>
  <si>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</si>
  <si>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</si>
  <si>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</si>
  <si>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</si>
  <si>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</si>
  <si>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</si>
  <si>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</si>
  <si>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</si>
  <si>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</si>
  <si>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</si>
  <si>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</si>
  <si>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</si>
  <si>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</si>
  <si>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</si>
  <si>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</si>
  <si>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</si>
  <si>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</si>
  <si>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</si>
  <si>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</si>
  <si>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</si>
  <si>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</si>
  <si>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</si>
  <si>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</si>
  <si>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</si>
  <si>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</si>
  <si>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</si>
  <si>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</si>
  <si>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</si>
  <si>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</si>
  <si>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</si>
  <si>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</si>
  <si>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</si>
  <si>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</si>
  <si>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</si>
  <si>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</si>
  <si>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</si>
  <si>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</si>
  <si>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</si>
  <si>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</si>
  <si>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</si>
  <si>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</si>
  <si>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</si>
  <si>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</si>
  <si>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</si>
  <si>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</si>
  <si>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</si>
  <si>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</si>
  <si>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</si>
  <si>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</si>
  <si>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</si>
  <si>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</si>
  <si>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</si>
  <si>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</si>
  <si>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</si>
  <si>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</si>
  <si>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</si>
  <si>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</si>
  <si>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</si>
  <si>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</si>
  <si>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</si>
  <si>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</si>
  <si>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</si>
  <si>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</si>
  <si>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</si>
  <si>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</si>
  <si>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</si>
  <si>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</si>
  <si>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</si>
  <si>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</si>
  <si>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</si>
  <si>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</si>
  <si>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</si>
  <si>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</si>
  <si>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</si>
  <si>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</si>
  <si>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</si>
  <si>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</si>
  <si>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</si>
  <si>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</si>
  <si>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</si>
  <si>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</si>
  <si>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</si>
  <si>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</si>
  <si>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</si>
  <si>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</si>
  <si>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</si>
  <si>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</si>
  <si>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</si>
  <si>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</si>
  <si>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</si>
  <si>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</si>
  <si>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</si>
  <si>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</si>
  <si>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</si>
  <si>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</si>
  <si>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</si>
  <si>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</si>
  <si>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</si>
  <si>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</si>
  <si>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</si>
  <si>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</si>
  <si>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</si>
  <si>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</si>
  <si>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</si>
  <si>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</si>
  <si>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</si>
  <si>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</si>
  <si>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</si>
  <si>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</si>
  <si>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</si>
  <si>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</si>
  <si>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</si>
  <si>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</si>
  <si>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</si>
  <si>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</si>
  <si>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</si>
  <si>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</si>
  <si>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</si>
  <si>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</si>
  <si>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</si>
  <si>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</si>
  <si>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</si>
  <si>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</si>
  <si>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</si>
  <si>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</si>
  <si>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</si>
  <si>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</si>
  <si>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</si>
  <si>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</si>
  <si>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</si>
  <si>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</si>
  <si>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</si>
  <si>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</si>
  <si>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</si>
  <si>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</si>
  <si>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</si>
  <si>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</si>
  <si>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</si>
  <si>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</si>
  <si>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</si>
  <si>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</si>
  <si>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</si>
  <si>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</si>
  <si>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</si>
  <si>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</si>
  <si>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</si>
  <si>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</si>
  <si>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</si>
  <si>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</si>
  <si>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</si>
  <si>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</si>
  <si>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</si>
  <si>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</si>
  <si>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</si>
  <si>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</si>
  <si>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</si>
  <si>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</si>
  <si>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</si>
  <si>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</si>
  <si>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</si>
  <si>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</si>
  <si>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</si>
  <si>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</si>
  <si>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</si>
  <si>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</si>
  <si>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</si>
  <si>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</si>
  <si>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</si>
  <si>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</si>
  <si>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</si>
  <si>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</si>
  <si>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</si>
  <si>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</si>
  <si>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</si>
  <si>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</si>
  <si>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</si>
  <si>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</si>
  <si>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</si>
  <si>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</si>
  <si>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</si>
  <si>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</si>
  <si>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</si>
  <si>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</si>
  <si>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</si>
  <si>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</si>
  <si>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</si>
  <si>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</si>
  <si>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</si>
  <si>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</si>
  <si>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</si>
  <si>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</si>
  <si>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</si>
  <si>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</si>
  <si>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</si>
  <si>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</si>
  <si>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</si>
  <si>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</si>
  <si>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</si>
  <si>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</si>
  <si>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</si>
  <si>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</si>
  <si>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</si>
  <si>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</si>
  <si>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</si>
  <si>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</si>
  <si>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</si>
  <si>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</si>
  <si>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</si>
  <si>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</si>
  <si>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</si>
  <si>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</si>
  <si>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</si>
  <si>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</si>
  <si>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</si>
  <si>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</si>
  <si>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</si>
  <si>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</si>
  <si>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</si>
  <si>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</si>
  <si>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</si>
  <si>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</si>
  <si>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</si>
  <si>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</si>
  <si>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</si>
  <si>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</si>
  <si>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</si>
  <si>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</si>
  <si>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</si>
  <si>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</si>
  <si>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</si>
  <si>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</si>
  <si>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</si>
  <si>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</si>
  <si>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</si>
  <si>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</si>
  <si>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</si>
  <si>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</si>
  <si>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</si>
  <si>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</si>
  <si>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</si>
  <si>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</si>
  <si>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</si>
  <si>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</si>
  <si>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</si>
  <si>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</si>
  <si>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</si>
  <si>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</si>
  <si>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</si>
  <si>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</si>
  <si>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</si>
  <si>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</si>
  <si>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</si>
  <si>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</si>
  <si>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</si>
  <si>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</si>
  <si>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</si>
  <si>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</si>
  <si>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</si>
  <si>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</si>
  <si>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</si>
  <si>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</si>
  <si>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</si>
  <si>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</si>
  <si>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</si>
  <si>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</si>
  <si>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</si>
  <si>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</si>
  <si>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</si>
  <si>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</si>
  <si>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</si>
  <si>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</si>
  <si>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</si>
  <si>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</si>
  <si>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</si>
  <si>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</si>
  <si>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</si>
  <si>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</si>
  <si>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</si>
  <si>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</si>
  <si>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</si>
  <si>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</si>
  <si>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</si>
  <si>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</si>
  <si>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</si>
  <si>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</si>
  <si>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</si>
  <si>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</si>
  <si>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</si>
  <si>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</si>
  <si>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</si>
  <si>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</si>
  <si>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</si>
  <si>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</si>
  <si>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</si>
  <si>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</si>
  <si>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</si>
  <si>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</si>
  <si>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</si>
  <si>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</si>
  <si>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</si>
  <si>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</si>
  <si>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</si>
  <si>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</si>
  <si>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</si>
  <si>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</si>
  <si>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</si>
  <si>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</si>
  <si>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</si>
  <si>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</si>
  <si>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</si>
  <si>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</si>
  <si>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</si>
  <si>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</si>
  <si>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</si>
  <si>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</si>
  <si>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</si>
  <si>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</si>
  <si>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</si>
  <si>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</si>
  <si>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</si>
  <si>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</si>
  <si>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</si>
  <si>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</si>
  <si>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</si>
  <si>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</si>
  <si>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</si>
  <si>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</si>
  <si>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</si>
  <si>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</si>
  <si>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</si>
  <si>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</si>
  <si>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</si>
  <si>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</si>
  <si>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</si>
  <si>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</si>
  <si>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</si>
  <si>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</si>
  <si>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</si>
  <si>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</si>
  <si>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</si>
  <si>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</si>
  <si>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</si>
  <si>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</si>
  <si>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</si>
  <si>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</si>
  <si>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</si>
  <si>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</si>
  <si>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</si>
  <si>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</si>
  <si>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</si>
  <si>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</si>
  <si>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</si>
  <si>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</si>
  <si>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</si>
  <si>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</si>
  <si>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</si>
  <si>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</si>
  <si>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</si>
  <si>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</si>
  <si>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</si>
  <si>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</si>
  <si>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</si>
  <si>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</si>
  <si>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</si>
  <si>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</si>
  <si>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</si>
  <si>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</si>
  <si>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</si>
  <si>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</si>
  <si>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</si>
  <si>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</si>
  <si>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</si>
  <si>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</si>
  <si>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</si>
  <si>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</si>
  <si>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</si>
  <si>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</si>
  <si>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</si>
  <si>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</si>
  <si>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</si>
  <si>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</si>
  <si>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</si>
  <si>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</si>
  <si>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</si>
  <si>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</si>
  <si>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</si>
  <si>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</si>
  <si>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</si>
  <si>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</si>
  <si>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</si>
  <si>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</si>
  <si>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</si>
  <si>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</si>
  <si>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</si>
  <si>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</si>
  <si>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</si>
  <si>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</si>
  <si>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</si>
  <si>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</si>
  <si>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</si>
  <si>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</si>
  <si>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</si>
  <si>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</si>
  <si>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</si>
  <si>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</si>
  <si>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</si>
  <si>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</si>
  <si>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</si>
  <si>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</si>
  <si>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</si>
  <si>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</si>
  <si>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</si>
  <si>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</si>
  <si>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</si>
  <si>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</si>
  <si>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</si>
  <si>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</si>
  <si>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</si>
  <si>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</si>
  <si>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</si>
  <si>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</si>
  <si>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</si>
  <si>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</si>
  <si>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</si>
  <si>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</si>
  <si>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</si>
  <si>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</si>
  <si>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</si>
  <si>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</si>
  <si>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</si>
  <si>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</si>
  <si>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</si>
  <si>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</si>
  <si>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</si>
  <si>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</si>
  <si>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</si>
  <si>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</si>
  <si>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</si>
  <si>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</si>
  <si>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</si>
  <si>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</si>
  <si>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</si>
  <si>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</si>
  <si>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</si>
  <si>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</si>
  <si>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</si>
  <si>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</si>
  <si>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</si>
  <si>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</si>
  <si>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</si>
  <si>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</si>
  <si>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</si>
  <si>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</si>
  <si>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</si>
  <si>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</si>
  <si>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</si>
  <si>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</si>
  <si>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</si>
  <si>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</si>
  <si>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</si>
  <si>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</si>
  <si>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</si>
  <si>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</si>
  <si>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</si>
  <si>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</si>
  <si>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</si>
  <si>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</si>
  <si>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</si>
  <si>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</si>
  <si>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</si>
  <si>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</si>
  <si>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</si>
  <si>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</si>
  <si>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</si>
  <si>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</si>
  <si>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</si>
  <si>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</si>
  <si>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</si>
  <si>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</si>
  <si>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</si>
  <si>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</si>
  <si>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</si>
  <si>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</si>
  <si>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</si>
  <si>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</si>
  <si>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</si>
  <si>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</si>
  <si>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</si>
  <si>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</si>
  <si>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</si>
  <si>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</si>
  <si>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</si>
  <si>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</si>
  <si>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</si>
  <si>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</si>
  <si>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</si>
  <si>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</si>
  <si>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</si>
  <si>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</si>
  <si>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</si>
  <si>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</si>
  <si>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</si>
  <si>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</si>
  <si>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</si>
  <si>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</si>
  <si>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</si>
  <si>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</si>
  <si>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</si>
  <si>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</si>
  <si>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</si>
  <si>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</si>
  <si>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</si>
  <si>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</si>
  <si>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</si>
  <si>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</si>
  <si>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</si>
  <si>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</si>
  <si>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</si>
  <si>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</si>
  <si>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</si>
  <si>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</si>
  <si>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</si>
  <si>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</si>
  <si>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</si>
  <si>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</si>
  <si>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</si>
  <si>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</si>
  <si>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</si>
  <si>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</si>
  <si>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</si>
  <si>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</si>
  <si>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</si>
  <si>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</si>
  <si>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</si>
  <si>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</si>
  <si>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</si>
  <si>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</si>
  <si>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</si>
  <si>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</si>
  <si>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</si>
  <si>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</si>
  <si>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</si>
  <si>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</si>
  <si>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</si>
  <si>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</si>
  <si>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</si>
  <si>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</si>
  <si>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</si>
  <si>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</si>
  <si>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</si>
  <si>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</si>
  <si>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</si>
  <si>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</si>
  <si>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</si>
  <si>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</si>
  <si>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</si>
  <si>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</si>
  <si>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</si>
  <si>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</si>
  <si>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</si>
  <si>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</si>
  <si>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</si>
  <si>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</si>
  <si>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</si>
  <si>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</si>
  <si>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</si>
  <si>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</si>
  <si>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</si>
  <si>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</si>
  <si>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</si>
  <si>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</si>
  <si>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</si>
  <si>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</si>
  <si>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</si>
  <si>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</si>
  <si>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</si>
  <si>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</si>
  <si>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</si>
  <si>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</si>
  <si>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</si>
  <si>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</si>
  <si>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</si>
  <si>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</si>
  <si>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</si>
  <si>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</si>
  <si>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</si>
  <si>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</si>
  <si>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</si>
  <si>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</si>
  <si>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</si>
  <si>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</si>
  <si>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</si>
  <si>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</si>
  <si>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</si>
  <si>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</si>
  <si>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</si>
  <si>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</si>
  <si>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</si>
  <si>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</si>
  <si>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</si>
  <si>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</si>
  <si>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</si>
  <si>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</si>
  <si>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</si>
  <si>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</si>
  <si>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</si>
  <si>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</si>
  <si>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</si>
  <si>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</si>
  <si>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</si>
  <si>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</si>
  <si>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</si>
  <si>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</si>
  <si>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</si>
  <si>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</si>
  <si>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</si>
  <si>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</si>
  <si>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</si>
  <si>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</si>
  <si>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</si>
  <si>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</si>
  <si>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</si>
  <si>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</si>
  <si>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</si>
  <si>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</si>
  <si>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</si>
  <si>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</si>
  <si>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</si>
  <si>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</si>
  <si>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</si>
  <si>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</si>
  <si>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</si>
  <si>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</si>
  <si>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</si>
  <si>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</si>
  <si>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</si>
  <si>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</si>
  <si>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</si>
  <si>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</si>
  <si>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</si>
  <si>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</si>
  <si>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</si>
  <si>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</si>
  <si>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</si>
  <si>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</si>
  <si>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</si>
  <si>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</si>
  <si>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</si>
  <si>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</si>
  <si>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</si>
  <si>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</si>
  <si>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</si>
  <si>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</si>
  <si>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</si>
  <si>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</si>
  <si>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</si>
  <si>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</si>
  <si>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</si>
  <si>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</si>
  <si>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</si>
  <si>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</si>
  <si>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</si>
  <si>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</si>
  <si>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</si>
  <si>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</si>
  <si>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</si>
  <si>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</si>
  <si>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</si>
  <si>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</si>
  <si>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</si>
  <si>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</si>
  <si>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</si>
  <si>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</si>
  <si>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</si>
  <si>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</si>
  <si>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</si>
  <si>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</si>
  <si>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</si>
  <si>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</si>
  <si>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</si>
  <si>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</si>
  <si>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</si>
  <si>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</si>
  <si>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</si>
  <si>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</si>
  <si>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</si>
  <si>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</si>
  <si>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</si>
  <si>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</si>
  <si>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</si>
  <si>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</si>
  <si>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</si>
  <si>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</si>
  <si>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</si>
  <si>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</si>
  <si>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</si>
  <si>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</si>
  <si>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</si>
  <si>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</si>
  <si>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</si>
  <si>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</si>
  <si>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</si>
  <si>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</si>
  <si>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</si>
  <si>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</si>
  <si>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</si>
  <si>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</si>
  <si>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</si>
  <si>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</si>
  <si>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</si>
  <si>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</si>
  <si>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</si>
  <si>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</si>
  <si>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</si>
  <si>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</si>
  <si>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</si>
  <si>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</si>
  <si>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</si>
  <si>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</si>
  <si>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</si>
  <si>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</si>
  <si>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</si>
  <si>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</si>
  <si>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</si>
  <si>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</si>
  <si>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</si>
  <si>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</si>
  <si>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</si>
  <si>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</si>
  <si>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</si>
  <si>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</si>
  <si>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</si>
  <si>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</si>
  <si>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</si>
  <si>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</si>
  <si>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</si>
  <si>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</si>
  <si>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</si>
  <si>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</si>
  <si>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</si>
  <si>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</si>
  <si>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</si>
  <si>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</si>
  <si>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</si>
  <si>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</si>
  <si>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</si>
  <si>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</si>
  <si>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</si>
  <si>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</si>
  <si>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</si>
  <si>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</si>
  <si>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</si>
  <si>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</si>
  <si>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</si>
  <si>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</si>
  <si>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</si>
  <si>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</si>
  <si>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</si>
  <si>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</si>
  <si>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</si>
  <si>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</si>
  <si>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</si>
  <si>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</si>
  <si>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</si>
  <si>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</si>
  <si>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</si>
  <si>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</si>
  <si>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</si>
  <si>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</si>
  <si>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</si>
  <si>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</si>
  <si>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</si>
  <si>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</si>
  <si>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</si>
  <si>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</si>
  <si>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</si>
  <si>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</si>
  <si>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</si>
  <si>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</si>
  <si>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</si>
  <si>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</si>
  <si>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</si>
  <si>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</si>
  <si>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</si>
  <si>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</si>
  <si>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</si>
  <si>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</si>
  <si>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</si>
  <si>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</si>
  <si>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</si>
  <si>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</si>
  <si>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</si>
  <si>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</si>
  <si>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</si>
  <si>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</si>
  <si>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</si>
  <si>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</si>
  <si>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</si>
  <si>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</si>
  <si>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</si>
  <si>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</si>
  <si>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</si>
  <si>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</si>
  <si>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</si>
  <si>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</si>
  <si>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</si>
  <si>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</si>
  <si>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</si>
  <si>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</si>
  <si>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</si>
  <si>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</si>
  <si>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</si>
  <si>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</si>
  <si>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</si>
  <si>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</si>
  <si>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</si>
  <si>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</si>
  <si>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</si>
  <si>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</si>
  <si>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</si>
  <si>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</si>
  <si>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</si>
  <si>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</si>
  <si>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</si>
  <si>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</si>
  <si>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</si>
  <si>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</si>
  <si>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</si>
  <si>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</si>
  <si>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</si>
  <si>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</si>
  <si>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</si>
  <si>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</si>
  <si>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</si>
  <si>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</si>
  <si>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</si>
  <si>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</si>
  <si>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</si>
  <si>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</si>
  <si>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</si>
  <si>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</si>
  <si>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</si>
  <si>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</si>
  <si>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</si>
  <si>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</si>
  <si>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</si>
  <si>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</si>
  <si>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</si>
  <si>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</si>
  <si>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</si>
  <si>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</si>
  <si>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</si>
  <si>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</si>
  <si>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</si>
  <si>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</si>
  <si>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</si>
  <si>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</si>
  <si>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</si>
  <si>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</si>
  <si>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</si>
  <si>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</si>
  <si>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</si>
  <si>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</si>
  <si>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</si>
  <si>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</si>
  <si>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</si>
  <si>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</si>
  <si>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</si>
  <si>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</si>
  <si>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</si>
  <si>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</si>
  <si>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</si>
  <si>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</si>
  <si>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</si>
  <si>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</si>
  <si>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</si>
  <si>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</si>
  <si>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</si>
  <si>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</si>
  <si>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</si>
  <si>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</si>
  <si>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</si>
  <si>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</si>
  <si>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</si>
  <si>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</si>
  <si>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</si>
  <si>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</si>
  <si>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</si>
  <si>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</si>
  <si>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</si>
  <si>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</si>
  <si>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</si>
  <si>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</si>
  <si>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</si>
  <si>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</si>
  <si>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</si>
  <si>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</si>
  <si>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</si>
  <si>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</si>
  <si>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</si>
  <si>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</si>
  <si>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</si>
  <si>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</si>
  <si>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</si>
  <si>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</si>
  <si>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</si>
  <si>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</si>
  <si>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</si>
  <si>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</si>
  <si>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</si>
  <si>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</si>
  <si>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</si>
  <si>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</si>
  <si>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</si>
  <si>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</si>
  <si>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</si>
  <si>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</si>
  <si>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</si>
  <si>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</si>
  <si>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</si>
  <si>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</si>
  <si>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</si>
  <si>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</si>
  <si>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</si>
  <si>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</si>
  <si>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</si>
  <si>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</si>
  <si>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</si>
  <si>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</si>
  <si>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</si>
  <si>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</si>
  <si>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</si>
  <si>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</si>
  <si>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</si>
  <si>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</si>
  <si>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</si>
  <si>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</si>
  <si>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</si>
  <si>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</si>
  <si>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</si>
  <si>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</si>
  <si>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</si>
  <si>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</si>
  <si>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</si>
  <si>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</si>
  <si>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</si>
  <si>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</si>
  <si>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</si>
  <si>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</si>
  <si>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</si>
  <si>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</si>
  <si>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</si>
  <si>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</si>
  <si>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</si>
  <si>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</si>
  <si>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</si>
  <si>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</si>
  <si>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</si>
  <si>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</si>
  <si>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</si>
  <si>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</si>
  <si>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</si>
  <si>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</si>
  <si>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</si>
  <si>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</si>
  <si>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</si>
  <si>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</si>
  <si>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</si>
  <si>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</si>
  <si>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</si>
  <si>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</si>
  <si>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</si>
  <si>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</si>
  <si>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</si>
  <si>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</si>
  <si>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</si>
  <si>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</si>
  <si>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</si>
  <si>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</si>
  <si>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</si>
  <si>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</si>
  <si>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</si>
  <si>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</si>
  <si>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</si>
  <si>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</si>
  <si>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</si>
  <si>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</si>
  <si>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</si>
  <si>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</si>
  <si>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</si>
  <si>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</si>
  <si>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</si>
  <si>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</si>
  <si>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</si>
  <si>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</si>
  <si>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</si>
  <si>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</si>
  <si>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</si>
  <si>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</si>
  <si>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</si>
  <si>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</si>
  <si>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</si>
  <si>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</si>
  <si>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</si>
  <si>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</si>
  <si>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</si>
  <si>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</si>
  <si>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</si>
  <si>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</si>
  <si>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</si>
  <si>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</si>
  <si>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</si>
  <si>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</si>
  <si>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</si>
  <si>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</si>
  <si>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</si>
  <si>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</si>
  <si>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</si>
  <si>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</si>
  <si>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</si>
  <si>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</si>
  <si>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</si>
  <si>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</si>
  <si>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</si>
  <si>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</si>
  <si>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</si>
  <si>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</si>
  <si>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</si>
  <si>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</si>
  <si>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</si>
  <si>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</si>
  <si>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</si>
  <si>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</si>
  <si>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</si>
  <si>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</si>
  <si>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</si>
  <si>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</si>
  <si>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</si>
  <si>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</si>
  <si>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</si>
  <si>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</si>
  <si>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</si>
  <si>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</si>
  <si>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</si>
  <si>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</si>
  <si>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</si>
  <si>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</si>
  <si>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</si>
  <si>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</si>
  <si>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</si>
  <si>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</si>
  <si>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</si>
  <si>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</si>
  <si>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</si>
  <si>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</si>
  <si>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</si>
  <si>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</si>
  <si>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</si>
  <si>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</si>
  <si>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</si>
  <si>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</si>
  <si>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</si>
  <si>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</si>
  <si>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</si>
  <si>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</si>
  <si>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</si>
  <si>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</si>
  <si>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</si>
  <si>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</si>
  <si>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</si>
  <si>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</si>
  <si>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</si>
  <si>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</si>
  <si>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</si>
  <si>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</si>
  <si>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</si>
  <si>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</si>
  <si>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</si>
  <si>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</si>
  <si>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</si>
  <si>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</si>
  <si>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</si>
  <si>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</si>
  <si>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</si>
  <si>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</si>
  <si>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</si>
  <si>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</si>
  <si>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</si>
  <si>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</si>
  <si>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</si>
  <si>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</si>
  <si>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</si>
  <si>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</si>
  <si>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</si>
  <si>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</si>
  <si>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</si>
  <si>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</si>
  <si>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</si>
  <si>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</si>
  <si>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</si>
  <si>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</si>
  <si>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</si>
  <si>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</si>
  <si>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</si>
  <si>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</si>
  <si>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</si>
  <si>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</si>
  <si>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</si>
  <si>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</si>
  <si>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</si>
  <si>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</si>
  <si>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</si>
  <si>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</si>
  <si>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</si>
  <si>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</si>
  <si>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</si>
  <si>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</si>
  <si>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</si>
  <si>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</si>
  <si>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</si>
  <si>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</si>
  <si>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</si>
  <si>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</si>
  <si>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</si>
  <si>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</si>
  <si>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</si>
  <si>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</si>
  <si>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</si>
  <si>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</si>
  <si>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</si>
  <si>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</si>
  <si>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</si>
  <si>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</si>
  <si>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</si>
  <si>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</si>
  <si>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</si>
  <si>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</si>
  <si>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</si>
  <si>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</si>
  <si>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</si>
  <si>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</si>
  <si>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</si>
  <si>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</si>
  <si>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</si>
  <si>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</si>
  <si>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</si>
  <si>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</si>
  <si>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</si>
  <si>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</si>
  <si>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</si>
  <si>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</si>
  <si>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</si>
  <si>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</si>
  <si>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</si>
  <si>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</si>
  <si>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</si>
  <si>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</si>
  <si>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</si>
  <si>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</si>
  <si>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</si>
  <si>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</si>
  <si>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</si>
  <si>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</si>
  <si>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</si>
  <si>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</si>
  <si>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</si>
  <si>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</si>
  <si>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</si>
  <si>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</si>
  <si>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</si>
  <si>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</si>
  <si>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</si>
  <si>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</si>
  <si>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</si>
  <si>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</si>
  <si>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</si>
  <si>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</si>
  <si>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</si>
  <si>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</si>
  <si>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</si>
  <si>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</si>
  <si>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</si>
  <si>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</si>
  <si>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</si>
  <si>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</si>
  <si>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</si>
  <si>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</si>
  <si>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</si>
  <si>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</si>
  <si>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</si>
  <si>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</si>
  <si>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</si>
  <si>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</si>
  <si>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</si>
  <si>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</si>
  <si>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</si>
  <si>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</si>
  <si>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</si>
  <si>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</si>
  <si>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</si>
  <si>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</si>
  <si>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</si>
  <si>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</si>
  <si>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</si>
  <si>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</si>
  <si>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</si>
  <si>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</si>
  <si>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</si>
  <si>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</si>
  <si>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</si>
  <si>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</si>
  <si>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</si>
  <si>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</si>
  <si>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</si>
  <si>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</si>
  <si>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</si>
  <si>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</si>
  <si>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</si>
  <si>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</si>
  <si>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</si>
  <si>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</si>
  <si>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</si>
  <si>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</si>
  <si>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</si>
  <si>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</si>
  <si>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</si>
  <si>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</si>
  <si>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</si>
  <si>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</si>
  <si>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</si>
  <si>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</si>
  <si>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</si>
  <si>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</si>
  <si>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</si>
  <si>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</si>
  <si>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</si>
  <si>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</si>
  <si>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</si>
  <si>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</si>
  <si>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</si>
  <si>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</si>
  <si>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</si>
  <si>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</si>
  <si>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</si>
  <si>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</si>
  <si>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</si>
  <si>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</si>
  <si>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</si>
  <si>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</si>
  <si>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</si>
  <si>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</si>
  <si>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</si>
  <si>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</si>
  <si>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</si>
  <si>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</si>
  <si>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</si>
  <si>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</si>
  <si>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</si>
  <si>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</si>
  <si>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</si>
  <si>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</si>
  <si>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</si>
  <si>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</si>
  <si>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</si>
  <si>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</si>
  <si>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</si>
  <si>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</si>
  <si>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</si>
  <si>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</si>
  <si>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</si>
  <si>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</si>
  <si>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</si>
  <si>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</si>
  <si>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</si>
  <si>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</si>
  <si>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</si>
  <si>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</si>
  <si>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</si>
  <si>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</si>
  <si>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</si>
  <si>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</si>
  <si>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</si>
  <si>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</si>
  <si>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</si>
  <si>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</si>
  <si>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</si>
  <si>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</si>
  <si>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</si>
  <si>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</si>
  <si>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</si>
  <si>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</si>
  <si>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</si>
  <si>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</si>
  <si>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</si>
  <si>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</si>
  <si>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</si>
  <si>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</si>
  <si>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</si>
  <si>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</si>
  <si>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</si>
  <si>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</si>
  <si>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</si>
  <si>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</si>
  <si>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</si>
  <si>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</si>
  <si>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</si>
  <si>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</si>
  <si>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</si>
  <si>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</si>
  <si>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</si>
  <si>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</si>
  <si>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</si>
  <si>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</si>
  <si>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</si>
  <si>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</si>
  <si>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</si>
  <si>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</si>
  <si>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</si>
  <si>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</si>
  <si>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</si>
  <si>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</si>
  <si>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</si>
  <si>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</si>
  <si>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</si>
  <si>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</si>
  <si>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</si>
  <si>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</si>
  <si>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</si>
  <si>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</si>
  <si>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</si>
  <si>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</si>
  <si>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</si>
  <si>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</si>
  <si>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</si>
  <si>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</si>
  <si>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</si>
  <si>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</si>
  <si>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</si>
  <si>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</si>
  <si>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</si>
  <si>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</si>
  <si>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</si>
  <si>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</si>
  <si>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</si>
  <si>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</si>
  <si>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</si>
  <si>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</si>
  <si>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</si>
  <si>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</si>
  <si>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</si>
  <si>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</si>
  <si>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</si>
  <si>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</si>
  <si>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</si>
  <si>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</si>
  <si>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</si>
  <si>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</si>
  <si>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</si>
  <si>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</si>
  <si>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</si>
  <si>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</si>
  <si>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</si>
  <si>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</si>
  <si>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</si>
  <si>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</si>
  <si>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</si>
  <si>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</si>
  <si>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</si>
  <si>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</si>
  <si>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</si>
  <si>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</si>
  <si>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</si>
  <si>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</si>
  <si>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</si>
  <si>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</si>
  <si>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</si>
  <si>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</si>
  <si>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</si>
  <si>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</si>
  <si>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</si>
  <si>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</si>
  <si>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</si>
  <si>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</si>
  <si>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</si>
  <si>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</si>
  <si>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</si>
  <si>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</si>
  <si>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</si>
  <si>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</si>
  <si>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</si>
  <si>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</si>
  <si>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</si>
  <si>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</si>
  <si>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</si>
  <si>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</si>
  <si>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</si>
  <si>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</si>
  <si>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</si>
  <si>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</si>
  <si>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</si>
  <si>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</si>
  <si>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</si>
  <si>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</si>
  <si>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</si>
  <si>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</si>
  <si>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</si>
  <si>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</si>
  <si>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</si>
  <si>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</si>
  <si>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</si>
  <si>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</si>
  <si>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</si>
  <si>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</si>
  <si>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</si>
  <si>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</si>
  <si>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</si>
  <si>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</si>
  <si>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</si>
  <si>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</si>
  <si>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</si>
  <si>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</si>
  <si>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</si>
  <si>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</si>
  <si>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</si>
  <si>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</si>
  <si>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</si>
  <si>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</si>
  <si>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</si>
  <si>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</si>
  <si>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</si>
  <si>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</si>
  <si>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</si>
  <si>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</si>
  <si>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</si>
  <si>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</si>
  <si>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</si>
  <si>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</si>
  <si>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</si>
  <si>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</si>
  <si>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</si>
  <si>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</si>
  <si>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</si>
  <si>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</si>
  <si>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</si>
  <si>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</si>
  <si>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</si>
  <si>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</si>
  <si>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</si>
  <si>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</si>
  <si>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</si>
  <si>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</si>
  <si>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</si>
  <si>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</si>
  <si>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</si>
  <si>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</si>
  <si>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</si>
  <si>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</si>
  <si>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</si>
  <si>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</si>
  <si>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</si>
  <si>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</si>
  <si>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</si>
  <si>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</si>
  <si>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</si>
  <si>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</si>
  <si>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</si>
  <si>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</si>
  <si>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</si>
  <si>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</si>
  <si>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</si>
  <si>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</si>
  <si>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</si>
  <si>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</si>
  <si>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</si>
  <si>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</si>
  <si>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</si>
  <si>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</si>
  <si>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</si>
  <si>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</si>
  <si>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</si>
  <si>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</si>
  <si>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</si>
  <si>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</si>
  <si>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</si>
  <si>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</si>
  <si>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</si>
  <si>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</si>
  <si>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</si>
  <si>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</si>
  <si>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</si>
  <si>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</si>
  <si>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</si>
  <si>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</si>
  <si>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</si>
  <si>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</si>
  <si>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</si>
  <si>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</si>
  <si>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</si>
  <si>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</si>
  <si>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</si>
  <si>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</si>
  <si>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</si>
  <si>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</si>
  <si>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</si>
  <si>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</si>
  <si>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</si>
  <si>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</si>
  <si>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</si>
  <si>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</si>
  <si>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</si>
  <si>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</si>
  <si>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</si>
  <si>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</si>
  <si>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</si>
  <si>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</si>
  <si>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</si>
  <si>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</si>
  <si>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</si>
  <si>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</si>
  <si>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</si>
  <si>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</si>
  <si>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</si>
  <si>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</si>
  <si>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</si>
  <si>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</si>
  <si>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</si>
  <si>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</si>
  <si>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</si>
  <si>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</si>
  <si>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</si>
  <si>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</si>
  <si>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</si>
  <si>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</si>
  <si>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</si>
  <si>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</si>
  <si>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</si>
  <si>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</si>
  <si>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</si>
  <si>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</si>
  <si>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</si>
  <si>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</si>
  <si>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</si>
  <si>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</si>
  <si>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</si>
  <si>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</si>
  <si>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</si>
  <si>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</si>
  <si>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</si>
  <si>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</si>
  <si>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</si>
  <si>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</si>
  <si>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</si>
  <si>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</si>
  <si>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</si>
  <si>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</si>
  <si>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</si>
  <si>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</si>
  <si>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</si>
  <si>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</si>
  <si>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</si>
  <si>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</si>
  <si>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</si>
  <si>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</si>
  <si>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</si>
  <si>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</si>
  <si>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</si>
  <si>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</si>
  <si>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</si>
  <si>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</si>
  <si>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</si>
  <si>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</si>
  <si>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</si>
  <si>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</si>
  <si>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</si>
  <si>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</si>
  <si>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</si>
  <si>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</si>
  <si>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</si>
  <si>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</si>
  <si>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</si>
  <si>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</si>
  <si>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</si>
  <si>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</si>
  <si>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</si>
  <si>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</si>
  <si>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</si>
  <si>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</si>
  <si>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</si>
  <si>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</si>
  <si>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</si>
  <si>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</si>
  <si>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</si>
  <si>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</si>
  <si>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</si>
  <si>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</si>
  <si>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</si>
  <si>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</si>
  <si>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</si>
  <si>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</si>
  <si>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</si>
  <si>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</si>
  <si>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</si>
  <si>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</si>
  <si>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</si>
  <si>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</si>
  <si>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</si>
  <si>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</si>
  <si>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</si>
  <si>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</si>
  <si>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</si>
  <si>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</si>
  <si>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</si>
  <si>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</si>
  <si>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</si>
  <si>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</si>
  <si>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</si>
  <si>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</si>
  <si>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</si>
  <si>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</si>
  <si>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</si>
  <si>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</si>
  <si>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</si>
  <si>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</si>
  <si>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</si>
  <si>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</si>
  <si>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</si>
  <si>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</si>
  <si>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</si>
  <si>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</si>
  <si>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</si>
  <si>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</si>
  <si>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</si>
  <si>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</si>
  <si>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</si>
  <si>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</si>
  <si>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</si>
  <si>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</si>
  <si>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</si>
  <si>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</si>
  <si>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</si>
  <si>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</si>
  <si>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</si>
  <si>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</si>
  <si>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</si>
  <si>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</si>
  <si>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</si>
  <si>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</si>
  <si>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</si>
  <si>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</si>
  <si>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</si>
  <si>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</si>
  <si>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</si>
  <si>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</si>
  <si>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</si>
  <si>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</si>
  <si>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</si>
  <si>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</si>
  <si>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</si>
  <si>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</si>
  <si>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</si>
  <si>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</si>
  <si>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</si>
  <si>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</si>
  <si>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</si>
  <si>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</si>
  <si>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</si>
  <si>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</si>
  <si>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</si>
  <si>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</si>
  <si>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</si>
  <si>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</si>
  <si>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</si>
  <si>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</si>
  <si>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</si>
  <si>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</si>
  <si>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</si>
  <si>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</si>
  <si>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</si>
  <si>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</si>
  <si>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</si>
  <si>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</si>
  <si>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</si>
  <si>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</si>
  <si>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</si>
  <si>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</si>
  <si>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</si>
  <si>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</si>
  <si>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</si>
  <si>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</si>
  <si>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</si>
  <si>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</si>
  <si>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</si>
  <si>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</si>
  <si>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</si>
  <si>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</si>
  <si>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</si>
  <si>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</si>
  <si>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</si>
  <si>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</si>
  <si>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</si>
  <si>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</si>
  <si>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</si>
  <si>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</si>
  <si>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</si>
  <si>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</si>
  <si>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</si>
  <si>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</si>
  <si>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</si>
  <si>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</si>
  <si>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</si>
  <si>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</si>
  <si>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</si>
  <si>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</si>
  <si>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</si>
  <si>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</si>
  <si>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</si>
  <si>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</si>
  <si>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</si>
  <si>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</si>
  <si>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</si>
  <si>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</si>
  <si>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</si>
  <si>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</si>
  <si>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</si>
  <si>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</si>
  <si>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</si>
  <si>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</si>
  <si>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</si>
  <si>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</si>
  <si>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</si>
  <si>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</si>
  <si>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</si>
  <si>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</si>
  <si>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</si>
  <si>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</si>
  <si>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</si>
  <si>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</si>
  <si>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</si>
  <si>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</si>
  <si>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</si>
  <si>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</si>
  <si>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</si>
  <si>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</si>
  <si>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</si>
  <si>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</si>
  <si>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</si>
  <si>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</si>
  <si>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</si>
  <si>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</si>
  <si>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</si>
  <si>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</si>
  <si>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</si>
  <si>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</si>
  <si>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</si>
  <si>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</si>
  <si>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</si>
  <si>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</si>
  <si>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</si>
  <si>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</si>
  <si>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</si>
  <si>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</si>
  <si>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</si>
  <si>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</si>
  <si>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</si>
  <si>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</si>
  <si>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</si>
  <si>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</si>
  <si>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</si>
  <si>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</si>
  <si>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</si>
  <si>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</si>
  <si>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</si>
  <si>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</si>
  <si>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</si>
  <si>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</si>
  <si>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</si>
  <si>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</si>
  <si>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</si>
  <si>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</si>
  <si>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</si>
  <si>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</si>
  <si>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</si>
  <si>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</si>
  <si>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</si>
  <si>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</si>
  <si>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</si>
  <si>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</si>
  <si>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</si>
  <si>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</si>
  <si>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</si>
  <si>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</si>
  <si>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</si>
  <si>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</si>
  <si>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</si>
  <si>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</si>
  <si>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</si>
  <si>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</si>
  <si>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</si>
  <si>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</si>
  <si>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</si>
  <si>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</si>
  <si>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</si>
  <si>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</si>
  <si>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</si>
  <si>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</si>
  <si>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</si>
  <si>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</si>
  <si>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</si>
  <si>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</si>
  <si>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</si>
  <si>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</si>
  <si>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</si>
  <si>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</si>
  <si>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</si>
  <si>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</si>
  <si>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</si>
  <si>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</si>
  <si>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</si>
  <si>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</si>
  <si>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</si>
  <si>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</si>
  <si>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</si>
  <si>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</si>
  <si>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</si>
  <si>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</si>
  <si>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</si>
  <si>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</si>
  <si>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</si>
  <si>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</si>
  <si>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</si>
  <si>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</si>
  <si>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</si>
  <si>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</si>
  <si>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</si>
  <si>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</si>
  <si>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</si>
  <si>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</si>
  <si>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</si>
  <si>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</si>
  <si>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</si>
  <si>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</si>
  <si>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</si>
  <si>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</si>
  <si>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</si>
  <si>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</si>
  <si>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</si>
  <si>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</si>
  <si>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</si>
  <si>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</si>
  <si>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</si>
  <si>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</si>
  <si>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</si>
  <si>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</si>
  <si>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</si>
  <si>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</si>
  <si>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</si>
  <si>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</si>
  <si>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</si>
  <si>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</si>
  <si>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</si>
  <si>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</si>
  <si>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</si>
  <si>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</si>
  <si>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</si>
  <si>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</si>
  <si>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</si>
  <si>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</si>
  <si>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</si>
  <si>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</si>
  <si>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</si>
  <si>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</si>
  <si>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</si>
  <si>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</si>
  <si>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</si>
  <si>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</si>
  <si>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</si>
  <si>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</si>
  <si>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</si>
  <si>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</si>
  <si>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</si>
  <si>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</si>
  <si>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</si>
  <si>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</si>
  <si>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</si>
  <si>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</si>
  <si>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</si>
  <si>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</si>
  <si>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</si>
  <si>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</si>
  <si>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</si>
  <si>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</si>
  <si>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</si>
  <si>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</si>
  <si>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</si>
  <si>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</si>
  <si>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</si>
  <si>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</si>
  <si>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</si>
  <si>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</si>
  <si>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</si>
  <si>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</si>
  <si>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</si>
  <si>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</si>
  <si>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</si>
  <si>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</si>
  <si>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</si>
  <si>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</si>
  <si>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</si>
  <si>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</si>
  <si>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</si>
  <si>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</si>
  <si>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</si>
  <si>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</si>
  <si>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</si>
  <si>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</si>
  <si>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</si>
  <si>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</si>
  <si>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</si>
  <si>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</si>
  <si>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</si>
  <si>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</si>
  <si>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</si>
  <si>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</si>
  <si>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</si>
  <si>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</si>
  <si>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</si>
  <si>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</si>
  <si>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</si>
  <si>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</si>
  <si>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</si>
  <si>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</si>
  <si>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</si>
  <si>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</si>
  <si>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</si>
  <si>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</si>
  <si>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</si>
  <si>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</si>
  <si>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</si>
  <si>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</si>
  <si>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</si>
  <si>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</si>
  <si>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</si>
  <si>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</si>
  <si>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</si>
  <si>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</si>
  <si>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</si>
  <si>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</si>
  <si>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</si>
  <si>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</si>
  <si>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</si>
  <si>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</si>
  <si>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</si>
  <si>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</si>
  <si>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</si>
  <si>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</si>
  <si>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</si>
  <si>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</si>
  <si>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</si>
  <si>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</si>
  <si>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</si>
  <si>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</si>
  <si>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</si>
  <si>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</si>
  <si>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</si>
  <si>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</si>
  <si>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</si>
  <si>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</si>
  <si>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</si>
  <si>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</si>
  <si>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</si>
  <si>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</si>
  <si>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</si>
  <si>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</si>
  <si>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</si>
  <si>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</si>
  <si>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</si>
  <si>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</si>
  <si>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</si>
  <si>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</si>
  <si>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</si>
  <si>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</si>
  <si>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</si>
  <si>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</si>
  <si>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</si>
  <si>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</si>
  <si>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</si>
  <si>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</si>
  <si>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</si>
  <si>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</si>
  <si>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</si>
  <si>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</si>
  <si>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</si>
  <si>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</si>
  <si>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</si>
  <si>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</si>
  <si>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</si>
  <si>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</si>
  <si>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</si>
  <si>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</si>
  <si>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</si>
  <si>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</si>
  <si>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</si>
  <si>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</si>
  <si>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</si>
  <si>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</si>
  <si>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</si>
  <si>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</si>
  <si>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</si>
  <si>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</si>
  <si>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</si>
  <si>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</si>
  <si>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</si>
  <si>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</si>
  <si>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</si>
  <si>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</si>
  <si>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</si>
  <si>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</si>
  <si>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</si>
  <si>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</si>
  <si>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</si>
  <si>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</si>
  <si>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</si>
  <si>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</si>
  <si>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</si>
  <si>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</si>
  <si>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</si>
  <si>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</si>
  <si>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</si>
  <si>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</si>
  <si>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</si>
  <si>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</si>
  <si>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</si>
  <si>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</si>
  <si>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</si>
  <si>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</si>
  <si>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</si>
  <si>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</si>
  <si>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</si>
  <si>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</si>
  <si>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</si>
  <si>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</si>
  <si>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</si>
  <si>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</si>
  <si>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</si>
  <si>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</si>
  <si>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</si>
  <si>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</si>
  <si>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</si>
  <si>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</si>
  <si>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</si>
  <si>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</si>
  <si>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</si>
  <si>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</si>
  <si>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</si>
  <si>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</si>
  <si>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</si>
  <si>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</si>
  <si>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</si>
  <si>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</si>
  <si>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</si>
  <si>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</si>
  <si>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</si>
  <si>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</si>
  <si>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</si>
  <si>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</si>
  <si>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</si>
  <si>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</si>
  <si>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</si>
  <si>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</si>
  <si>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</si>
  <si>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</si>
  <si>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</si>
  <si>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</si>
  <si>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</si>
  <si>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</si>
  <si>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</si>
  <si>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</si>
  <si>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</si>
  <si>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</si>
  <si>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</si>
  <si>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</si>
  <si>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</si>
  <si>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</si>
  <si>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</si>
  <si>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</si>
  <si>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</si>
  <si>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</si>
  <si>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</si>
  <si>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</si>
  <si>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</si>
  <si>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</si>
  <si>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</si>
  <si>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</si>
  <si>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</si>
  <si>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</si>
  <si>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</si>
  <si>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</si>
  <si>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</si>
  <si>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</si>
  <si>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</si>
  <si>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</si>
  <si>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</si>
  <si>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</si>
  <si>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</si>
  <si>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</si>
  <si>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</si>
  <si>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</si>
  <si>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</si>
  <si>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</si>
  <si>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</si>
  <si>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</si>
  <si>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</si>
  <si>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</si>
  <si>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</si>
  <si>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</si>
  <si>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</si>
  <si>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</si>
  <si>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</si>
  <si>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</si>
  <si>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</si>
  <si>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</si>
  <si>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</si>
  <si>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</si>
  <si>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</si>
  <si>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</si>
  <si>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</si>
  <si>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</si>
  <si>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</si>
  <si>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</si>
  <si>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</si>
  <si>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</si>
  <si>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</si>
  <si>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</si>
  <si>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</si>
  <si>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</si>
  <si>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</si>
  <si>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</si>
  <si>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</si>
  <si>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</si>
  <si>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</si>
  <si>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</si>
  <si>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</si>
  <si>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</si>
  <si>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</si>
  <si>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</si>
  <si>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</si>
  <si>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</si>
  <si>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</si>
  <si>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</si>
  <si>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</si>
  <si>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</si>
  <si>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</si>
  <si>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</si>
  <si>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</si>
  <si>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</si>
  <si>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</si>
  <si>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</si>
  <si>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</si>
  <si>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</si>
  <si>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</si>
  <si>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</si>
  <si>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</si>
  <si>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</si>
  <si>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</si>
  <si>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</si>
  <si>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</si>
  <si>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</si>
  <si>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</si>
  <si>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</si>
  <si>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</si>
  <si>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</si>
  <si>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</si>
  <si>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</si>
  <si>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</si>
  <si>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</si>
  <si>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</si>
  <si>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</si>
  <si>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</si>
  <si>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</si>
  <si>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</si>
  <si>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</si>
  <si>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</si>
  <si>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</si>
  <si>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</si>
  <si>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</si>
  <si>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</si>
  <si>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</si>
  <si>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</si>
  <si>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</si>
  <si>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</si>
  <si>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</si>
  <si>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</si>
  <si>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</si>
  <si>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</si>
  <si>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</si>
  <si>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</si>
  <si>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</si>
  <si>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</si>
  <si>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</si>
  <si>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</si>
  <si>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</si>
  <si>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</si>
  <si>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</si>
  <si>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</si>
  <si>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</si>
  <si>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</si>
  <si>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</si>
  <si>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</si>
  <si>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</si>
  <si>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</si>
  <si>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</si>
  <si>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</si>
  <si>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</si>
  <si>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</si>
  <si>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</si>
  <si>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</si>
  <si>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</si>
  <si>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</si>
  <si>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</si>
  <si>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</si>
  <si>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</si>
  <si>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</si>
  <si>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</si>
  <si>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</si>
  <si>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</si>
  <si>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</si>
  <si>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</si>
  <si>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</si>
  <si>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</si>
  <si>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</si>
  <si>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</si>
  <si>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</si>
  <si>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</si>
  <si>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</si>
  <si>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</si>
  <si>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</si>
  <si>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</si>
  <si>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</si>
  <si>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</si>
  <si>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</si>
  <si>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</si>
  <si>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</si>
  <si>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</si>
  <si>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</si>
  <si>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</si>
  <si>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</si>
  <si>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</si>
  <si>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</si>
  <si>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</si>
  <si>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</si>
  <si>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</si>
  <si>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</si>
  <si>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</si>
  <si>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</si>
  <si>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</si>
  <si>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</si>
  <si>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</si>
  <si>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</si>
  <si>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</si>
  <si>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</si>
  <si>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</si>
  <si>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</si>
  <si>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</si>
  <si>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</si>
  <si>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</si>
  <si>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</si>
  <si>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</si>
  <si>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</si>
  <si>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</si>
  <si>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</si>
  <si>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</si>
  <si>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</si>
  <si>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</si>
  <si>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</si>
  <si>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</si>
  <si>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</si>
  <si>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</si>
  <si>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</si>
  <si>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</si>
  <si>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</si>
  <si>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</si>
  <si>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</si>
  <si>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</si>
  <si>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</si>
  <si>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</si>
  <si>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</si>
  <si>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</si>
  <si>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</si>
  <si>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</si>
  <si>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</si>
  <si>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</si>
  <si>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</si>
  <si>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</si>
  <si>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</si>
  <si>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</si>
  <si>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</si>
  <si>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</si>
  <si>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</si>
  <si>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</si>
  <si>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</si>
  <si>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</si>
  <si>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</si>
  <si>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</si>
  <si>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</si>
  <si>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</si>
  <si>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</si>
  <si>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</si>
  <si>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</si>
  <si>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</si>
  <si>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</si>
  <si>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</si>
  <si>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</si>
  <si>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</si>
  <si>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</si>
  <si>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</si>
  <si>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</si>
  <si>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</si>
  <si>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</si>
  <si>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</si>
  <si>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</si>
  <si>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</si>
  <si>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</si>
  <si>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</si>
  <si>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</si>
  <si>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</si>
  <si>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</si>
  <si>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</si>
  <si>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</si>
  <si>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</si>
  <si>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</si>
  <si>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</si>
  <si>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</si>
  <si>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</si>
  <si>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</si>
  <si>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</si>
  <si>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</si>
  <si>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</si>
  <si>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</si>
  <si>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</si>
  <si>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</si>
  <si>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</si>
  <si>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</si>
  <si>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</si>
  <si>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</si>
  <si>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</si>
  <si>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</si>
  <si>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</si>
  <si>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</si>
  <si>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</si>
  <si>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</si>
  <si>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</si>
  <si>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</si>
  <si>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</si>
  <si>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</si>
  <si>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</si>
  <si>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</si>
  <si>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</si>
  <si>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</si>
  <si>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</si>
  <si>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</si>
  <si>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</si>
  <si>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</si>
  <si>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</si>
  <si>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</si>
  <si>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</si>
  <si>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</si>
  <si>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</si>
  <si>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</si>
  <si>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</si>
  <si>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</si>
  <si>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</si>
  <si>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</si>
  <si>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</si>
  <si>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</si>
  <si>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</si>
  <si>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</si>
  <si>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</si>
  <si>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</si>
  <si>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</si>
  <si>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</si>
  <si>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</si>
  <si>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</si>
  <si>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</si>
  <si>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</si>
  <si>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</si>
  <si>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</si>
  <si>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</si>
  <si>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</si>
  <si>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</si>
  <si>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</si>
  <si>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</si>
  <si>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</si>
  <si>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</si>
  <si>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</si>
  <si>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</si>
  <si>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</si>
  <si>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</si>
  <si>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</si>
  <si>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</si>
  <si>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</si>
  <si>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</si>
  <si>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</si>
  <si>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</si>
  <si>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</si>
  <si>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</si>
  <si>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</si>
  <si>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</si>
  <si>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</si>
  <si>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</si>
  <si>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</si>
  <si>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</si>
  <si>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</si>
  <si>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</si>
  <si>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</si>
  <si>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</si>
  <si>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</si>
  <si>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</si>
  <si>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</si>
  <si>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</si>
  <si>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</si>
  <si>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</si>
  <si>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</si>
  <si>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</si>
  <si>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</si>
  <si>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</si>
  <si>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</si>
  <si>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</si>
  <si>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</si>
  <si>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</si>
  <si>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</si>
  <si>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</si>
  <si>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</si>
  <si>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</si>
  <si>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</si>
  <si>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</si>
  <si>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</si>
  <si>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</si>
  <si>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</si>
  <si>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</si>
  <si>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</si>
  <si>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</si>
  <si>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</si>
  <si>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</si>
  <si>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</si>
  <si>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</si>
  <si>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</si>
  <si>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</si>
  <si>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</si>
  <si>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</si>
  <si>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</si>
  <si>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</si>
  <si>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</si>
  <si>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</si>
  <si>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</si>
  <si>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</si>
  <si>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</si>
  <si>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</si>
  <si>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</si>
  <si>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</si>
  <si>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</si>
  <si>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</si>
  <si>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</si>
  <si>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</si>
  <si>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</si>
  <si>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</si>
  <si>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</si>
  <si>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</si>
  <si>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</si>
  <si>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</si>
  <si>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</si>
  <si>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</si>
  <si>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</si>
  <si>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</si>
  <si>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</si>
  <si>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</si>
  <si>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</si>
  <si>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</si>
  <si>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</si>
  <si>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</si>
  <si>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</si>
  <si>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</si>
  <si>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</si>
  <si>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</si>
  <si>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</si>
  <si>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</si>
  <si>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</si>
  <si>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</si>
  <si>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</si>
  <si>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</si>
  <si>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</si>
  <si>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</si>
  <si>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</si>
  <si>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</si>
  <si>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</si>
  <si>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</si>
  <si>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</si>
  <si>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</si>
  <si>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</si>
  <si>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</si>
  <si>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</si>
  <si>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</si>
  <si>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</si>
  <si>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</si>
  <si>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</si>
  <si>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</si>
  <si>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</si>
  <si>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</si>
  <si>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</si>
  <si>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</si>
  <si>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</si>
  <si>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</si>
  <si>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</si>
  <si>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</si>
  <si>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</si>
  <si>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</si>
  <si>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</si>
  <si>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</si>
  <si>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</si>
  <si>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</si>
  <si>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</si>
  <si>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</si>
  <si>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</si>
  <si>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</si>
  <si>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</si>
  <si>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</si>
  <si>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</si>
  <si>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</si>
  <si>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</si>
  <si>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</si>
  <si>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</si>
  <si>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</si>
  <si>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</si>
  <si>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</si>
  <si>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</si>
  <si>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</si>
  <si>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</si>
  <si>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</si>
  <si>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</si>
  <si>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</si>
  <si>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</si>
  <si>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</si>
  <si>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</si>
  <si>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</si>
  <si>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</si>
  <si>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</si>
  <si>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</si>
  <si>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</si>
  <si>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</si>
  <si>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</si>
  <si>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</si>
  <si>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</si>
  <si>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</si>
  <si>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</si>
  <si>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</si>
  <si>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</si>
  <si>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</si>
  <si>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</si>
  <si>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</si>
  <si>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</si>
  <si>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</si>
  <si>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</si>
  <si>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</si>
  <si>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</si>
  <si>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</si>
  <si>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</si>
  <si>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</si>
  <si>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</si>
  <si>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</si>
  <si>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</si>
  <si>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</si>
  <si>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</si>
  <si>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</si>
  <si>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</si>
  <si>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</si>
  <si>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</si>
  <si>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</si>
  <si>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</si>
  <si>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</si>
  <si>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</si>
  <si>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</si>
  <si>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</si>
  <si>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</si>
  <si>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</si>
  <si>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</si>
  <si>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</si>
  <si>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</si>
  <si>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</si>
  <si>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</si>
  <si>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</si>
  <si>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</si>
  <si>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</si>
  <si>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</si>
  <si>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</si>
  <si>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</si>
  <si>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</si>
  <si>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</si>
  <si>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</si>
  <si>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</si>
  <si>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</si>
  <si>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</si>
  <si>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</si>
  <si>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</si>
  <si>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</si>
  <si>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</si>
  <si>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</si>
  <si>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</si>
  <si>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</si>
  <si>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</si>
  <si>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</si>
  <si>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</si>
  <si>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</si>
  <si>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</si>
  <si>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</si>
  <si>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</si>
  <si>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</si>
  <si>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</si>
  <si>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</si>
  <si>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</si>
  <si>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</si>
  <si>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</si>
  <si>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</si>
  <si>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</si>
  <si>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</si>
  <si>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</si>
  <si>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</si>
  <si>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</si>
  <si>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</si>
  <si>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</si>
  <si>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</si>
  <si>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</si>
  <si>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</si>
  <si>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</si>
  <si>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</si>
  <si>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</si>
  <si>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</si>
  <si>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</si>
  <si>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</si>
  <si>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</si>
  <si>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</si>
  <si>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</si>
  <si>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</si>
  <si>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</si>
  <si>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</si>
  <si>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</si>
  <si>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</si>
  <si>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</si>
  <si>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</si>
  <si>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</si>
  <si>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</si>
  <si>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</si>
  <si>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</si>
  <si>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</si>
  <si>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</si>
  <si>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</si>
  <si>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</si>
  <si>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</si>
  <si>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</si>
  <si>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</si>
  <si>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</si>
  <si>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</si>
  <si>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</si>
  <si>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</si>
  <si>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</si>
  <si>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</si>
  <si>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</si>
  <si>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</si>
  <si>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</si>
  <si>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</si>
  <si>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</si>
  <si>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</si>
  <si>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</si>
  <si>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</si>
  <si>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</si>
  <si>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</si>
  <si>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</si>
  <si>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</si>
  <si>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</si>
  <si>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</si>
  <si>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</si>
  <si>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</si>
  <si>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</si>
  <si>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</si>
  <si>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</si>
  <si>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</si>
  <si>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</si>
  <si>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</si>
  <si>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</si>
  <si>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</si>
  <si>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</si>
  <si>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</si>
  <si>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</si>
  <si>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</si>
  <si>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</si>
  <si>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</si>
  <si>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</si>
  <si>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</si>
  <si>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</si>
  <si>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</si>
  <si>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</si>
  <si>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</si>
  <si>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</si>
  <si>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</si>
  <si>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</si>
  <si>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</si>
  <si>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</si>
  <si>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</si>
  <si>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</si>
  <si>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</si>
  <si>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</si>
  <si>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</si>
  <si>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</si>
  <si>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</si>
  <si>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</si>
  <si>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</si>
  <si>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</si>
  <si>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</si>
  <si>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</si>
  <si>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</si>
  <si>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</si>
  <si>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</si>
  <si>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</si>
  <si>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</si>
  <si>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</si>
  <si>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</si>
  <si>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</si>
  <si>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</si>
  <si>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</si>
  <si>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</si>
  <si>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</si>
  <si>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</si>
  <si>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</si>
  <si>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</si>
  <si>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</si>
  <si>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</si>
  <si>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</si>
  <si>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</si>
  <si>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</si>
  <si>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</si>
  <si>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</si>
  <si>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</si>
  <si>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</si>
  <si>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</si>
  <si>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</si>
  <si>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</si>
  <si>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</si>
  <si>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</si>
  <si>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</si>
  <si>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</si>
  <si>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</si>
  <si>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</si>
  <si>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</si>
  <si>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</si>
  <si>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</si>
  <si>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</si>
  <si>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</si>
  <si>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</si>
  <si>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</si>
  <si>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</si>
  <si>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</si>
  <si>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</si>
  <si>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</si>
  <si>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</si>
  <si>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</si>
  <si>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</si>
  <si>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</si>
  <si>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</si>
  <si>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</si>
  <si>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</si>
  <si>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</si>
  <si>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</si>
  <si>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</si>
  <si>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</si>
  <si>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</si>
  <si>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</si>
  <si>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</si>
  <si>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</si>
  <si>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</si>
  <si>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</si>
  <si>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</si>
  <si>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</si>
  <si>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</si>
  <si>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</si>
  <si>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</si>
  <si>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</si>
  <si>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</si>
  <si>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</si>
  <si>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</si>
  <si>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</si>
  <si>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</si>
  <si>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</si>
  <si>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</si>
  <si>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</si>
  <si>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</si>
  <si>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</si>
  <si>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</si>
  <si>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</si>
  <si>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</si>
  <si>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</si>
  <si>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</si>
  <si>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</si>
  <si>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</si>
  <si>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</si>
  <si>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</si>
  <si>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</si>
  <si>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</si>
  <si>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</si>
  <si>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</si>
  <si>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</si>
  <si>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</si>
  <si>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</si>
  <si>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</si>
  <si>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</si>
  <si>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</si>
  <si>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</si>
  <si>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</si>
  <si>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</si>
  <si>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</si>
  <si>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</si>
  <si>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</si>
  <si>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</si>
  <si>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</si>
  <si>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</si>
  <si>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</si>
  <si>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</si>
  <si>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</si>
  <si>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</si>
  <si>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</si>
  <si>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</si>
  <si>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</si>
  <si>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</si>
  <si>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</si>
  <si>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</si>
  <si>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</si>
  <si>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</si>
  <si>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</si>
  <si>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</si>
  <si>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</si>
  <si>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</si>
  <si>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</si>
  <si>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</si>
  <si>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</si>
  <si>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</si>
  <si>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</si>
  <si>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</si>
  <si>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</si>
  <si>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</si>
  <si>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</si>
  <si>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</si>
  <si>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</si>
  <si>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</si>
  <si>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</si>
  <si>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</si>
  <si>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</si>
  <si>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</si>
  <si>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</si>
  <si>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</si>
  <si>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</si>
  <si>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</si>
  <si>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</si>
  <si>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</si>
  <si>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</si>
  <si>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</si>
  <si>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</si>
  <si>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</si>
  <si>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</si>
  <si>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</si>
  <si>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</si>
  <si>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</si>
  <si>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</si>
  <si>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</si>
  <si>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</si>
  <si>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</si>
  <si>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</si>
  <si>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</si>
  <si>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</si>
  <si>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</si>
  <si>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</si>
  <si>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</si>
  <si>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</si>
  <si>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</si>
  <si>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</si>
  <si>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</si>
  <si>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</si>
  <si>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</si>
  <si>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</si>
  <si>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</si>
  <si>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</si>
  <si>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</si>
  <si>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</si>
  <si>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</si>
  <si>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</si>
  <si>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</si>
  <si>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</si>
  <si>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</si>
  <si>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</si>
  <si>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</si>
  <si>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</si>
  <si>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</si>
  <si>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</si>
  <si>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</si>
  <si>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</si>
  <si>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</si>
  <si>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</si>
  <si>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</si>
  <si>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</si>
  <si>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</si>
  <si>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</si>
  <si>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</si>
  <si>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</si>
  <si>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</si>
  <si>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</si>
  <si>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</si>
  <si>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</si>
  <si>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</si>
  <si>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</si>
  <si>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</si>
  <si>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</si>
  <si>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</si>
  <si>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</si>
  <si>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</si>
  <si>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</si>
  <si>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</si>
  <si>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</si>
  <si>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</si>
  <si>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</si>
  <si>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</si>
  <si>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</si>
  <si>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</si>
  <si>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</si>
  <si>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</si>
  <si>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</si>
  <si>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</si>
  <si>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</si>
  <si>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</si>
  <si>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</si>
  <si>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</si>
  <si>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</si>
  <si>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</si>
  <si>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</si>
  <si>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</si>
  <si>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</si>
  <si>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</si>
  <si>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</si>
  <si>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</si>
  <si>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</si>
  <si>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</si>
  <si>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</si>
  <si>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</si>
  <si>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</si>
  <si>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</si>
  <si>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</si>
  <si>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</si>
  <si>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</si>
  <si>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</si>
  <si>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</si>
  <si>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</si>
  <si>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</si>
  <si>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</si>
  <si>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</si>
  <si>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</si>
  <si>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</si>
  <si>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</si>
  <si>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</si>
  <si>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</si>
  <si>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</si>
  <si>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</si>
  <si>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</si>
  <si>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</si>
  <si>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</si>
  <si>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</si>
  <si>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</si>
  <si>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</si>
  <si>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</si>
  <si>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</si>
  <si>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</si>
  <si>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</si>
  <si>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</si>
  <si>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</si>
  <si>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</si>
  <si>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</si>
  <si>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</si>
  <si>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</si>
  <si>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</si>
  <si>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</si>
  <si>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</si>
  <si>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</si>
  <si>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</si>
  <si>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</si>
  <si>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</si>
  <si>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</si>
  <si>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</si>
  <si>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</si>
  <si>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</si>
  <si>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</si>
  <si>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</si>
  <si>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</si>
  <si>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</si>
  <si>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</si>
  <si>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</si>
  <si>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</si>
  <si>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</si>
  <si>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</si>
  <si>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</si>
  <si>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</si>
  <si>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</si>
  <si>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</si>
  <si>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</si>
  <si>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</si>
  <si>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</si>
  <si>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</si>
  <si>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</si>
  <si>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</si>
  <si>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</si>
  <si>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</si>
  <si>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</si>
  <si>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</si>
  <si>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</si>
  <si>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</si>
  <si>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</si>
  <si>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</si>
  <si>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</si>
  <si>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</si>
  <si>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</si>
  <si>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</si>
  <si>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</si>
  <si>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</si>
  <si>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</si>
  <si>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</si>
  <si>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</si>
  <si>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</si>
  <si>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</si>
  <si>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</si>
  <si>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</si>
  <si>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</si>
  <si>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</si>
  <si>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</si>
  <si>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</si>
  <si>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</si>
  <si>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</si>
  <si>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</si>
  <si>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</si>
  <si>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</si>
  <si>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</si>
  <si>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</si>
  <si>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</si>
  <si>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</si>
  <si>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</si>
  <si>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</si>
  <si>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</si>
  <si>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</si>
  <si>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</si>
  <si>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</si>
  <si>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</si>
  <si>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</si>
  <si>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</si>
  <si>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</si>
  <si>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</si>
  <si>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</si>
  <si>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</si>
  <si>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</si>
  <si>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</si>
  <si>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</si>
  <si>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</si>
  <si>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</si>
  <si>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</si>
  <si>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</si>
  <si>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</si>
  <si>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</si>
  <si>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</si>
  <si>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</si>
  <si>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</si>
  <si>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</si>
  <si>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</si>
  <si>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</si>
  <si>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</si>
  <si>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</si>
  <si>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</si>
  <si>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</si>
  <si>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</si>
  <si>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</si>
  <si>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</si>
  <si>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</si>
  <si>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</si>
  <si>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</si>
  <si>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</si>
  <si>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</si>
  <si>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</si>
  <si>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</si>
  <si>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</si>
  <si>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</si>
  <si>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</si>
  <si>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</si>
  <si>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</si>
  <si>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</si>
  <si>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</si>
  <si>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</si>
  <si>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</si>
  <si>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</si>
  <si>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</si>
  <si>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</si>
  <si>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</si>
  <si>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</si>
  <si>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</si>
  <si>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</si>
  <si>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</si>
  <si>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</si>
  <si>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</si>
  <si>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</si>
  <si>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</si>
  <si>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</si>
  <si>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</si>
  <si>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</si>
  <si>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</si>
  <si>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</si>
  <si>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</si>
  <si>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</si>
  <si>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</si>
  <si>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</si>
  <si>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</si>
  <si>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</si>
  <si>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</si>
  <si>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</si>
  <si>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</si>
  <si>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</si>
  <si>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</si>
  <si>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</si>
  <si>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</si>
  <si>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</si>
  <si>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</si>
  <si>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</si>
  <si>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</si>
  <si>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</si>
  <si>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</si>
  <si>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</si>
  <si>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</si>
  <si>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</si>
  <si>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</si>
  <si>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</si>
  <si>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</si>
  <si>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</si>
  <si>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</si>
  <si>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</si>
  <si>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</si>
  <si>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</si>
  <si>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</si>
  <si>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</si>
  <si>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</si>
  <si>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</si>
  <si>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</si>
  <si>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</si>
  <si>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</si>
  <si>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</si>
  <si>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</si>
  <si>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</si>
  <si>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</si>
  <si>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</si>
  <si>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</si>
  <si>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</si>
  <si>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</si>
  <si>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</si>
  <si>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</si>
  <si>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</si>
  <si>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</si>
  <si>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</si>
  <si>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</si>
  <si>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</si>
  <si>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</si>
  <si>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</si>
  <si>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</si>
  <si>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</si>
  <si>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</si>
  <si>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</si>
  <si>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</si>
  <si>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</si>
  <si>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</si>
  <si>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</si>
  <si>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</si>
  <si>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</si>
  <si>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</si>
  <si>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</si>
  <si>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</si>
  <si>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</si>
  <si>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</si>
  <si>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</si>
  <si>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</si>
  <si>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</si>
  <si>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</si>
  <si>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</si>
  <si>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</si>
  <si>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</si>
  <si>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</si>
  <si>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</si>
  <si>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</si>
  <si>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</si>
  <si>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</si>
  <si>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</si>
  <si>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</si>
  <si>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</si>
  <si>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</si>
  <si>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</si>
  <si>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</si>
  <si>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</si>
  <si>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</si>
  <si>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</si>
  <si>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</si>
  <si>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</si>
  <si>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</si>
  <si>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</si>
  <si>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</si>
  <si>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</si>
  <si>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</si>
  <si>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</si>
  <si>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</si>
  <si>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</si>
  <si>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</si>
  <si>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</si>
  <si>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</si>
  <si>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</si>
  <si>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</si>
  <si>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</si>
  <si>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</si>
  <si>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</si>
  <si>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</si>
  <si>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</si>
  <si>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</si>
  <si>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</si>
  <si>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</si>
  <si>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</si>
  <si>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</si>
  <si>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</si>
  <si>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</si>
  <si>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</si>
  <si>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</si>
  <si>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</si>
  <si>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</si>
  <si>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</si>
  <si>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</si>
  <si>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</si>
  <si>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</si>
  <si>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</si>
  <si>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</si>
  <si>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</si>
  <si>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</si>
  <si>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</si>
  <si>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</si>
  <si>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</si>
  <si>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</si>
  <si>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</si>
  <si>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</si>
  <si>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</si>
  <si>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</si>
  <si>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</si>
  <si>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</si>
  <si>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</si>
  <si>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</si>
  <si>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</si>
  <si>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</si>
  <si>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</si>
  <si>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</si>
  <si>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</si>
  <si>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</si>
  <si>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</si>
  <si>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</si>
  <si>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</si>
  <si>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</si>
  <si>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</si>
  <si>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</si>
  <si>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</si>
  <si>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</si>
  <si>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</si>
  <si>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</si>
  <si>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</si>
  <si>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</si>
  <si>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</si>
  <si>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</si>
  <si>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</si>
  <si>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</si>
  <si>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</si>
  <si>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</si>
  <si>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</si>
  <si>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</si>
  <si>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</si>
  <si>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</si>
  <si>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</si>
  <si>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</si>
  <si>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</si>
  <si>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</si>
  <si>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</si>
  <si>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</si>
  <si>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</si>
  <si>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</si>
  <si>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</si>
  <si>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</si>
  <si>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</si>
  <si>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</si>
  <si>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</si>
  <si>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</si>
  <si>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</si>
  <si>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</si>
  <si>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</si>
  <si>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</si>
  <si>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</si>
  <si>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</si>
  <si>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</si>
  <si>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</si>
  <si>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</si>
  <si>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</si>
  <si>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</si>
  <si>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</si>
  <si>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</si>
  <si>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</si>
  <si>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</si>
  <si>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</si>
  <si>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</si>
  <si>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</si>
  <si>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</si>
  <si>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</si>
  <si>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</si>
  <si>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</si>
  <si>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</si>
  <si>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</si>
  <si>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</si>
  <si>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</si>
  <si>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</si>
  <si>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</si>
  <si>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</si>
  <si>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</si>
  <si>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</si>
  <si>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</si>
  <si>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</si>
  <si>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</si>
  <si>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</si>
  <si>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</si>
  <si>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</si>
  <si>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</si>
  <si>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</si>
  <si>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</si>
  <si>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</si>
  <si>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</si>
  <si>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</si>
  <si>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</si>
  <si>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</si>
  <si>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</si>
  <si>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</si>
  <si>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</si>
  <si>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</si>
  <si>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</si>
  <si>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</si>
  <si>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</si>
  <si>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</si>
  <si>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</si>
  <si>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</si>
  <si>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</si>
  <si>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</si>
  <si>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</si>
  <si>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</si>
  <si>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</si>
  <si>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</si>
  <si>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</si>
  <si>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</si>
  <si>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</si>
  <si>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</si>
  <si>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</si>
  <si>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</si>
  <si>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</si>
  <si>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</si>
  <si>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</si>
  <si>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</si>
  <si>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</si>
  <si>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</si>
  <si>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</si>
  <si>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</si>
  <si>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</si>
  <si>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</si>
  <si>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</si>
  <si>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</si>
  <si>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</si>
  <si>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</si>
  <si>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</si>
  <si>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</si>
  <si>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</si>
  <si>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</si>
  <si>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</si>
  <si>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</si>
  <si>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</si>
  <si>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</si>
  <si>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</si>
  <si>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</si>
  <si>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</si>
  <si>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</si>
  <si>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</si>
  <si>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</si>
  <si>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</si>
  <si>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</si>
  <si>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</si>
  <si>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</si>
  <si>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</si>
  <si>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</si>
  <si>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</si>
  <si>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</si>
  <si>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</si>
  <si>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</si>
  <si>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</si>
  <si>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</si>
  <si>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</si>
  <si>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</si>
  <si>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</si>
  <si>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</si>
  <si>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</si>
  <si>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</si>
  <si>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</si>
  <si>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</si>
  <si>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</si>
  <si>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</si>
  <si>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</si>
  <si>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</si>
  <si>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</si>
  <si>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</si>
  <si>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</si>
  <si>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</si>
  <si>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</si>
  <si>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</si>
  <si>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</si>
  <si>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</si>
  <si>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</si>
  <si>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</si>
  <si>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</si>
  <si>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</si>
  <si>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</si>
  <si>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</si>
  <si>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</si>
  <si>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</si>
  <si>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</si>
  <si>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</si>
  <si>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</si>
  <si>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</si>
  <si>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</si>
  <si>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</si>
  <si>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</si>
  <si>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</si>
  <si>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</si>
  <si>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</si>
  <si>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</si>
  <si>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</si>
  <si>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</si>
  <si>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</si>
  <si>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</si>
  <si>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</si>
  <si>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</si>
  <si>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</si>
  <si>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</si>
  <si>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</si>
  <si>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</si>
  <si>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</si>
  <si>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</si>
  <si>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</si>
  <si>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</si>
  <si>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</si>
  <si>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</si>
  <si>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</si>
  <si>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</si>
  <si>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</si>
  <si>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</si>
  <si>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</si>
  <si>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</si>
  <si>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</si>
  <si>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</si>
  <si>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</si>
  <si>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</si>
  <si>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</si>
  <si>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</si>
  <si>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</si>
  <si>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</si>
  <si>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</si>
  <si>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</si>
  <si>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</si>
  <si>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</si>
  <si>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</si>
  <si>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</si>
  <si>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</si>
  <si>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</si>
  <si>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</si>
  <si>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</si>
  <si>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</si>
  <si>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</si>
  <si>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</si>
  <si>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</si>
  <si>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</si>
  <si>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</si>
  <si>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</si>
  <si>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</si>
  <si>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</si>
  <si>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</si>
  <si>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</si>
  <si>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</si>
  <si>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</si>
  <si>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</si>
  <si>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</si>
  <si>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</si>
  <si>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</si>
  <si>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</si>
  <si>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</si>
  <si>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</si>
  <si>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</si>
  <si>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</si>
  <si>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</si>
  <si>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</si>
  <si>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</si>
  <si>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</si>
  <si>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</si>
  <si>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</si>
  <si>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</si>
  <si>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</si>
  <si>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</si>
  <si>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</si>
  <si>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</si>
  <si>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</si>
  <si>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</si>
  <si>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</si>
  <si>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</si>
  <si>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</si>
  <si>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</si>
  <si>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</si>
  <si>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</si>
  <si>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</si>
  <si>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</si>
  <si>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</si>
  <si>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</si>
  <si>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</si>
  <si>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</si>
  <si>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</si>
  <si>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</si>
  <si>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</si>
  <si>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</si>
  <si>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</si>
  <si>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</si>
  <si>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</si>
  <si>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</si>
  <si>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</si>
  <si>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</si>
  <si>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</si>
  <si>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</si>
  <si>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</si>
  <si>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</si>
  <si>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</si>
  <si>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</si>
  <si>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</si>
  <si>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</si>
  <si>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</si>
  <si>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</si>
  <si>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</si>
  <si>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</si>
  <si>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</si>
  <si>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</si>
  <si>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</si>
  <si>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</si>
  <si>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</si>
  <si>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</si>
  <si>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</si>
  <si>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</si>
  <si>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</si>
  <si>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</si>
  <si>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</si>
  <si>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</si>
  <si>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</si>
  <si>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</si>
  <si>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</si>
  <si>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</si>
  <si>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</si>
  <si>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</si>
  <si>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</si>
  <si>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</si>
  <si>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</si>
  <si>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</si>
  <si>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</si>
  <si>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</si>
  <si>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</si>
  <si>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</si>
  <si>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</si>
  <si>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</si>
  <si>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</si>
  <si>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</si>
  <si>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</si>
  <si>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</si>
  <si>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</si>
  <si>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</si>
  <si>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</si>
  <si>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</si>
  <si>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</si>
  <si>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</si>
  <si>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</si>
  <si>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</si>
  <si>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</si>
  <si>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</si>
  <si>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</si>
  <si>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</si>
  <si>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</si>
  <si>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</si>
  <si>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</si>
  <si>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</si>
  <si>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</si>
  <si>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</si>
  <si>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</si>
  <si>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</si>
  <si>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</si>
  <si>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</si>
  <si>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</si>
  <si>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</si>
  <si>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</si>
  <si>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</si>
  <si>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</si>
  <si>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</si>
  <si>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</si>
  <si>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</si>
  <si>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</si>
  <si>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</si>
  <si>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</si>
  <si>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</si>
  <si>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</si>
  <si>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</si>
  <si>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</si>
  <si>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</si>
  <si>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</si>
  <si>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</si>
  <si>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</si>
  <si>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</si>
  <si>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</si>
  <si>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</si>
  <si>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</si>
  <si>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</si>
  <si>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</si>
  <si>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</si>
  <si>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</si>
  <si>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</si>
  <si>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</si>
  <si>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</si>
  <si>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</si>
  <si>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</si>
  <si>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</si>
  <si>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</si>
  <si>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</si>
  <si>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</si>
  <si>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</si>
  <si>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</si>
  <si>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</si>
  <si>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</si>
  <si>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</si>
  <si>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</si>
  <si>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</si>
  <si>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</si>
  <si>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</si>
  <si>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</si>
  <si>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</si>
  <si>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</si>
  <si>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</si>
  <si>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</si>
  <si>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</si>
  <si>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</si>
  <si>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</si>
  <si>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</si>
  <si>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</si>
  <si>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</si>
  <si>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</si>
  <si>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</si>
  <si>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</si>
  <si>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</si>
  <si>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</si>
  <si>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</si>
  <si>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</si>
  <si>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</si>
  <si>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</si>
  <si>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</si>
  <si>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</si>
  <si>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</si>
  <si>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</si>
  <si>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</si>
  <si>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</si>
  <si>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</si>
  <si>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</si>
  <si>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</si>
  <si>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</si>
  <si>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</si>
  <si>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</si>
  <si>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</si>
  <si>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</si>
  <si>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</si>
  <si>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</si>
  <si>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</si>
  <si>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</si>
  <si>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</si>
  <si>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</si>
  <si>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</si>
  <si>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</si>
  <si>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</si>
  <si>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</si>
  <si>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</si>
  <si>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</si>
  <si>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</si>
  <si>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</si>
  <si>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</si>
  <si>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</si>
  <si>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</si>
  <si>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</si>
  <si>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</si>
  <si>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</si>
  <si>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</si>
  <si>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</si>
  <si>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</si>
  <si>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</si>
  <si>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</si>
  <si>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</si>
  <si>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</si>
  <si>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</si>
  <si>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</si>
  <si>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</si>
  <si>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</si>
  <si>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</si>
  <si>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</si>
  <si>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</si>
  <si>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</si>
  <si>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</si>
  <si>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</si>
  <si>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</si>
  <si>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</si>
  <si>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</si>
  <si>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</si>
  <si>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</si>
  <si>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</si>
  <si>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</si>
  <si>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</si>
  <si>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</si>
  <si>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</si>
  <si>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</si>
  <si>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</si>
  <si>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</si>
  <si>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</si>
  <si>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</si>
  <si>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</si>
  <si>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</si>
  <si>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</si>
  <si>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</si>
  <si>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</si>
  <si>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</si>
  <si>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</si>
  <si>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</si>
  <si>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</si>
  <si>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</si>
  <si>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</si>
  <si>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</si>
  <si>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</si>
  <si>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</si>
  <si>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</si>
  <si>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</si>
  <si>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</si>
  <si>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</si>
  <si>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</si>
  <si>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</si>
  <si>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</si>
  <si>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</si>
  <si>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</si>
  <si>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</si>
  <si>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</si>
  <si>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</si>
  <si>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</si>
  <si>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</si>
  <si>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</si>
  <si>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</si>
  <si>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</si>
  <si>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</si>
  <si>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</si>
  <si>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</si>
  <si>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</si>
  <si>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</si>
  <si>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</si>
  <si>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</si>
  <si>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</si>
  <si>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</si>
  <si>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</si>
  <si>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</si>
  <si>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</si>
  <si>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</si>
  <si>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</si>
  <si>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</si>
  <si>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</si>
  <si>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</si>
  <si>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</si>
  <si>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</si>
  <si>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</si>
  <si>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</si>
  <si>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</si>
  <si>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</si>
  <si>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</si>
  <si>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</si>
  <si>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</si>
  <si>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</si>
  <si>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</si>
  <si>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</si>
  <si>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</si>
  <si>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</si>
  <si>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</si>
  <si>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</si>
  <si>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</si>
  <si>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</si>
  <si>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</si>
  <si>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</si>
  <si>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</si>
  <si>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</si>
  <si>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</si>
  <si>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</si>
  <si>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</si>
  <si>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</si>
  <si>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</si>
  <si>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</si>
  <si>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</si>
  <si>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</si>
  <si>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</si>
  <si>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</si>
  <si>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</si>
  <si>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</si>
  <si>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</si>
  <si>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</si>
  <si>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</si>
  <si>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</si>
  <si>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</si>
  <si>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</si>
  <si>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</si>
  <si>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</si>
  <si>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</si>
  <si>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</si>
  <si>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</si>
  <si>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</si>
  <si>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</si>
  <si>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</si>
  <si>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</si>
  <si>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</si>
  <si>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</si>
  <si>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</si>
  <si>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</si>
  <si>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</si>
  <si>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</si>
  <si>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</si>
  <si>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</si>
  <si>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</si>
  <si>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</si>
  <si>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</si>
  <si>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</si>
  <si>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</si>
  <si>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</si>
  <si>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</si>
  <si>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</si>
  <si>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</si>
  <si>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</si>
  <si>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</si>
  <si>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</si>
  <si>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</si>
  <si>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</si>
  <si>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</si>
  <si>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</si>
  <si>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</si>
  <si>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</si>
  <si>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</si>
  <si>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</si>
  <si>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</si>
  <si>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</si>
  <si>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</si>
  <si>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</si>
  <si>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</si>
  <si>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</si>
  <si>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</si>
  <si>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</si>
  <si>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</si>
  <si>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</si>
  <si>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</si>
  <si>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</si>
  <si>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</si>
  <si>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</si>
  <si>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</si>
  <si>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</si>
  <si>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</si>
  <si>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</si>
  <si>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</si>
  <si>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</si>
  <si>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</si>
  <si>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</si>
  <si>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</si>
  <si>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</si>
  <si>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</si>
  <si>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</si>
  <si>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</si>
  <si>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</si>
  <si>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</si>
  <si>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</si>
  <si>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</si>
  <si>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</si>
  <si>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</si>
  <si>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</si>
  <si>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</si>
  <si>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</si>
  <si>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</si>
  <si>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</si>
  <si>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</si>
  <si>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</si>
  <si>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</si>
  <si>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</si>
  <si>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</si>
  <si>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</si>
  <si>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</si>
  <si>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</si>
  <si>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</si>
  <si>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</si>
  <si>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</si>
  <si>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</si>
  <si>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</si>
  <si>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</si>
  <si>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</si>
  <si>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</si>
  <si>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</si>
  <si>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</si>
  <si>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</si>
  <si>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</si>
  <si>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</si>
  <si>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</si>
  <si>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</si>
  <si>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</si>
  <si>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</si>
  <si>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</si>
  <si>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</si>
  <si>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</si>
  <si>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</si>
  <si>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</si>
  <si>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</si>
  <si>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</si>
  <si>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</si>
  <si>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</si>
  <si>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</si>
  <si>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</si>
  <si>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</si>
  <si>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</si>
  <si>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</si>
  <si>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</si>
  <si>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</si>
  <si>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</si>
  <si>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</si>
  <si>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</si>
  <si>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</si>
  <si>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</si>
  <si>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</si>
  <si>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</si>
  <si>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</si>
  <si>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</si>
  <si>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</si>
  <si>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</si>
  <si>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</si>
  <si>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</si>
  <si>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</si>
  <si>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</si>
  <si>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</si>
  <si>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</si>
  <si>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</si>
  <si>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</si>
  <si>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</si>
  <si>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</si>
  <si>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</si>
  <si>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</si>
  <si>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</si>
  <si>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</si>
  <si>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</si>
  <si>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</si>
  <si>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</si>
  <si>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</si>
  <si>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</si>
  <si>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</si>
  <si>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</si>
  <si>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</si>
  <si>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</si>
  <si>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</si>
  <si>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</si>
  <si>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</si>
  <si>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</si>
  <si>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</si>
  <si>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</si>
  <si>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</si>
  <si>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</si>
  <si>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</si>
  <si>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</si>
  <si>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</si>
  <si>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</si>
  <si>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</si>
  <si>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</si>
  <si>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</si>
  <si>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</si>
  <si>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</si>
  <si>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</si>
  <si>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</si>
  <si>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</si>
  <si>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</si>
  <si>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</si>
  <si>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</si>
  <si>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</si>
  <si>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</si>
  <si>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</si>
  <si>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</si>
  <si>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</si>
  <si>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</si>
  <si>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</si>
  <si>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</si>
  <si>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</si>
  <si>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</si>
  <si>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</si>
  <si>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</si>
  <si>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</si>
  <si>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</si>
  <si>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</si>
  <si>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</si>
  <si>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</si>
  <si>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</si>
  <si>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</si>
  <si>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</si>
  <si>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</si>
  <si>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</si>
  <si>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</si>
  <si>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</si>
  <si>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</si>
  <si>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</si>
  <si>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</si>
  <si>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</si>
  <si>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</si>
  <si>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</si>
  <si>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</si>
  <si>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</si>
  <si>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</si>
  <si>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</si>
  <si>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</si>
  <si>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</si>
  <si>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</si>
  <si>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</si>
  <si>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</si>
  <si>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</si>
  <si>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</si>
  <si>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</si>
  <si>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</si>
  <si>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</si>
  <si>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</si>
  <si>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</si>
  <si>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</si>
  <si>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</si>
  <si>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</si>
  <si>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</si>
  <si>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</si>
  <si>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</si>
  <si>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</si>
  <si>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</si>
  <si>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</si>
  <si>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</si>
  <si>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</si>
  <si>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</si>
  <si>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</si>
  <si>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</si>
  <si>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</si>
  <si>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</si>
  <si>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</si>
  <si>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</si>
  <si>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</si>
  <si>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</si>
  <si>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</si>
  <si>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</si>
  <si>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</si>
  <si>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</si>
  <si>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</si>
  <si>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</si>
  <si>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</si>
  <si>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</si>
  <si>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</si>
  <si>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</si>
  <si>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</si>
  <si>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</si>
  <si>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</si>
  <si>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</si>
  <si>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</si>
  <si>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</si>
  <si>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</si>
  <si>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</si>
  <si>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</si>
  <si>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</si>
  <si>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</si>
  <si>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</si>
  <si>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</si>
  <si>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</si>
  <si>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</si>
  <si>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</si>
  <si>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</si>
  <si>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</si>
  <si>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</si>
  <si>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</si>
  <si>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</si>
  <si>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</si>
  <si>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</si>
  <si>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</si>
  <si>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</si>
  <si>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</si>
  <si>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</si>
  <si>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</si>
  <si>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</si>
  <si>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</si>
  <si>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</si>
  <si>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</si>
  <si>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</si>
  <si>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</si>
  <si>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</si>
  <si>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</si>
  <si>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</si>
  <si>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</si>
  <si>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</si>
  <si>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</si>
  <si>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</si>
  <si>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</si>
  <si>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</si>
  <si>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</si>
  <si>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</si>
  <si>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</si>
  <si>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</si>
  <si>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</si>
  <si>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</si>
  <si>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</si>
  <si>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</si>
  <si>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</si>
  <si>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</si>
  <si>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</si>
  <si>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</si>
  <si>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</si>
  <si>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</si>
  <si>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</si>
  <si>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</si>
  <si>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</si>
  <si>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</si>
  <si>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</si>
  <si>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</si>
  <si>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</si>
  <si>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</si>
  <si>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</si>
  <si>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</si>
  <si>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</si>
  <si>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</si>
  <si>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</si>
  <si>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</si>
  <si>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</si>
  <si>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</si>
  <si>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</si>
  <si>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</si>
  <si>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</si>
  <si>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</si>
  <si>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</si>
  <si>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</si>
  <si>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</si>
  <si>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</si>
  <si>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</si>
  <si>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</si>
  <si>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</si>
  <si>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</si>
  <si>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</si>
  <si>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</si>
  <si>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</si>
  <si>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</si>
  <si>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</si>
  <si>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</si>
  <si>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</si>
  <si>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</si>
  <si>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</si>
  <si>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</si>
  <si>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</si>
  <si>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</si>
  <si>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</si>
  <si>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</si>
  <si>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</si>
  <si>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</si>
  <si>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</si>
  <si>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</si>
  <si>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</si>
  <si>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</si>
  <si>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</si>
  <si>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</si>
  <si>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</si>
  <si>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</si>
  <si>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</si>
  <si>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</si>
  <si>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</si>
  <si>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</si>
  <si>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</si>
  <si>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</si>
  <si>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</si>
  <si>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</si>
  <si>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</si>
  <si>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</si>
  <si>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</si>
  <si>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</si>
  <si>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</si>
  <si>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</si>
  <si>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</si>
  <si>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</si>
  <si>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</si>
  <si>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</si>
  <si>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</si>
  <si>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</si>
  <si>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</si>
  <si>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</si>
  <si>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</si>
  <si>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</si>
  <si>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</si>
  <si>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</si>
  <si>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</si>
  <si>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</si>
  <si>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</si>
  <si>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</si>
  <si>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</si>
  <si>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</si>
  <si>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</si>
  <si>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</si>
  <si>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</si>
  <si>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</si>
  <si>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</si>
  <si>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</si>
  <si>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</si>
  <si>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</si>
  <si>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</si>
  <si>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</si>
  <si>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</si>
  <si>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</si>
  <si>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</si>
  <si>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</si>
  <si>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</si>
  <si>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</si>
  <si>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</si>
  <si>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</si>
  <si>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</si>
  <si>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</si>
  <si>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</si>
  <si>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</si>
  <si>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</si>
  <si>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</si>
  <si>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</si>
  <si>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</si>
  <si>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</si>
  <si>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</si>
  <si>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</si>
  <si>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</si>
  <si>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</si>
  <si>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</si>
  <si>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</si>
  <si>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</si>
  <si>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</si>
  <si>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</si>
  <si>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</si>
  <si>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</si>
  <si>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</si>
  <si>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</si>
  <si>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</si>
  <si>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</si>
  <si>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</si>
  <si>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</si>
  <si>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</si>
  <si>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</si>
  <si>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</si>
  <si>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</si>
  <si>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</si>
  <si>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</si>
  <si>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</si>
  <si>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</si>
  <si>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</si>
  <si>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</si>
  <si>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</si>
  <si>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</si>
  <si>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</si>
  <si>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</si>
  <si>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</si>
  <si>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</si>
  <si>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</si>
  <si>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</si>
  <si>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</si>
  <si>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</si>
  <si>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</si>
  <si>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</si>
  <si>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</si>
  <si>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</si>
  <si>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</si>
  <si>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</si>
  <si>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</si>
  <si>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</si>
  <si>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</si>
  <si>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</si>
  <si>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</si>
  <si>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</si>
  <si>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</si>
  <si>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</si>
  <si>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</si>
  <si>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</si>
  <si>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</si>
  <si>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</si>
  <si>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</si>
  <si>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</si>
  <si>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</si>
  <si>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</si>
  <si>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</si>
  <si>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</si>
  <si>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</si>
  <si>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</si>
  <si>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</si>
  <si>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</si>
  <si>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</si>
  <si>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</si>
  <si>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</si>
  <si>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</si>
  <si>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</si>
  <si>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</si>
  <si>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</si>
  <si>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</si>
  <si>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</si>
  <si>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</si>
  <si>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</si>
  <si>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</si>
  <si>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</si>
  <si>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</si>
  <si>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</si>
  <si>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</si>
  <si>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</si>
  <si>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</si>
  <si>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</si>
  <si>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</si>
  <si>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</si>
  <si>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</si>
  <si>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</si>
  <si>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</si>
  <si>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</si>
  <si>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</si>
  <si>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</si>
  <si>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</si>
  <si>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</si>
  <si>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</si>
  <si>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</si>
  <si>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</si>
  <si>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</si>
  <si>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</si>
  <si>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</si>
  <si>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</si>
  <si>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</si>
  <si>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</si>
  <si>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</si>
  <si>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</si>
  <si>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</si>
  <si>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</si>
  <si>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</si>
  <si>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</si>
  <si>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</si>
  <si>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</si>
  <si>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</si>
  <si>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</si>
  <si>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</si>
  <si>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</si>
  <si>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</si>
  <si>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</si>
  <si>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</si>
  <si>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</si>
  <si>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</si>
  <si>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</si>
  <si>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</si>
  <si>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</si>
  <si>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</si>
  <si>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</si>
  <si>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</si>
  <si>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</si>
  <si>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</si>
  <si>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</si>
  <si>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</si>
  <si>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</si>
  <si>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</si>
  <si>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</si>
  <si>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</si>
  <si>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</si>
  <si>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</si>
  <si>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</si>
  <si>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</si>
  <si>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</si>
  <si>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</si>
  <si>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</si>
  <si>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</si>
  <si>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</si>
  <si>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</si>
  <si>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</si>
  <si>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</si>
  <si>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</si>
  <si>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</si>
  <si>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</si>
  <si>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</si>
  <si>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</si>
  <si>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</si>
  <si>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</si>
  <si>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</si>
  <si>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</si>
  <si>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</si>
  <si>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</si>
  <si>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</si>
  <si>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</si>
  <si>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</si>
  <si>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</si>
  <si>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</si>
  <si>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</si>
  <si>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</si>
  <si>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</si>
  <si>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</si>
  <si>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</si>
  <si>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</si>
  <si>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</si>
  <si>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</si>
  <si>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</si>
  <si>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</si>
  <si>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</si>
  <si>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</si>
  <si>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</si>
  <si>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</si>
  <si>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</si>
  <si>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</si>
  <si>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</si>
  <si>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</si>
  <si>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</si>
  <si>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</si>
  <si>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</si>
  <si>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</si>
  <si>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</si>
  <si>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</si>
  <si>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</si>
  <si>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</si>
  <si>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</si>
  <si>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</si>
  <si>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</si>
  <si>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</si>
  <si>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</si>
  <si>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</si>
  <si>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</si>
  <si>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</si>
  <si>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</si>
  <si>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</si>
  <si>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</si>
  <si>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</si>
  <si>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</si>
  <si>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</si>
  <si>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</si>
  <si>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</si>
  <si>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</si>
  <si>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</si>
  <si>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</si>
  <si>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</si>
  <si>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</si>
  <si>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</si>
  <si>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</si>
  <si>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</si>
  <si>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</si>
  <si>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</si>
  <si>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</si>
  <si>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</si>
  <si>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</si>
  <si>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</si>
  <si>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</si>
  <si>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</si>
  <si>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</si>
  <si>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</si>
  <si>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</si>
  <si>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</si>
  <si>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</si>
  <si>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</si>
  <si>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</si>
  <si>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</si>
  <si>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</si>
  <si>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</si>
  <si>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</si>
  <si>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</si>
  <si>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</si>
  <si>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</si>
  <si>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</si>
  <si>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</si>
  <si>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</si>
  <si>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</si>
  <si>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</si>
  <si>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</si>
  <si>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</si>
  <si>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</si>
  <si>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</si>
  <si>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</si>
  <si>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</si>
  <si>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</si>
  <si>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</si>
  <si>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</si>
  <si>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</si>
  <si>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</si>
  <si>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</si>
  <si>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</si>
  <si>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</si>
  <si>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</si>
  <si>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</si>
  <si>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</si>
  <si>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</si>
  <si>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</si>
  <si>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</si>
  <si>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</si>
  <si>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</si>
  <si>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</si>
  <si>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</si>
  <si>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</si>
  <si>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</si>
  <si>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</si>
  <si>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</si>
  <si>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</si>
  <si>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</si>
  <si>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</si>
  <si>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</si>
  <si>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</si>
  <si>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</si>
  <si>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</si>
  <si>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</si>
  <si>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</si>
  <si>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</si>
  <si>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</si>
  <si>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</si>
  <si>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</si>
  <si>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</si>
  <si>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</si>
  <si>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</si>
  <si>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</si>
  <si>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</si>
  <si>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</si>
  <si>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</si>
  <si>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</si>
  <si>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</si>
  <si>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</si>
  <si>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</si>
  <si>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</si>
  <si>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</si>
  <si>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</si>
  <si>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</si>
  <si>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</si>
  <si>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</si>
  <si>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</si>
  <si>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</si>
  <si>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</si>
  <si>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</si>
  <si>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</si>
  <si>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</si>
  <si>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</si>
  <si>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</si>
  <si>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</si>
  <si>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</si>
  <si>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</si>
  <si>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</si>
  <si>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</si>
  <si>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</si>
  <si>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</si>
  <si>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</si>
  <si>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</si>
  <si>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</si>
  <si>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</si>
  <si>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</si>
  <si>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</si>
  <si>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</si>
  <si>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</si>
  <si>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</si>
  <si>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</si>
  <si>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</si>
  <si>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</si>
  <si>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</si>
  <si>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</si>
  <si>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</si>
  <si>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</si>
  <si>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</si>
  <si>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</si>
  <si>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</si>
  <si>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</si>
  <si>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</si>
  <si>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</si>
  <si>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</si>
  <si>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</si>
  <si>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</si>
  <si>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</si>
  <si>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</si>
  <si>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</si>
  <si>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</si>
  <si>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</si>
  <si>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</si>
  <si>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</si>
  <si>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</si>
  <si>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</si>
  <si>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</si>
  <si>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</si>
  <si>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</si>
  <si>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</si>
  <si>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</si>
  <si>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</si>
  <si>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</si>
  <si>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</si>
  <si>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</si>
  <si>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</si>
  <si>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</si>
  <si>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</si>
  <si>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</si>
  <si>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</si>
  <si>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</si>
  <si>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</si>
  <si>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</si>
  <si>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</si>
  <si>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</si>
  <si>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</si>
  <si>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</si>
  <si>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</si>
  <si>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</si>
  <si>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</si>
  <si>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</si>
  <si>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</si>
  <si>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</si>
  <si>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</si>
  <si>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</si>
  <si>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</si>
  <si>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</si>
  <si>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</si>
  <si>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</si>
  <si>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</si>
  <si>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</si>
  <si>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</si>
  <si>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</si>
  <si>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</si>
  <si>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</si>
  <si>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</si>
  <si>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</si>
  <si>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</si>
  <si>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</si>
  <si>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</si>
  <si>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</si>
  <si>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</si>
  <si>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</si>
  <si>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</si>
  <si>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</si>
  <si>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</si>
  <si>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</si>
  <si>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</si>
  <si>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</si>
  <si>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</si>
  <si>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</si>
  <si>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</si>
  <si>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</si>
  <si>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</si>
  <si>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</si>
  <si>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</si>
  <si>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</si>
  <si>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</si>
  <si>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</si>
  <si>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</si>
  <si>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</si>
  <si>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</si>
  <si>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</si>
  <si>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</si>
  <si>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</si>
  <si>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</si>
  <si>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</si>
  <si>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</si>
  <si>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</si>
  <si>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</si>
  <si>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</si>
  <si>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</si>
  <si>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</si>
  <si>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</si>
  <si>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</si>
  <si>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</si>
  <si>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</si>
  <si>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</si>
  <si>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</si>
  <si>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</si>
  <si>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</si>
  <si>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</si>
  <si>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</si>
  <si>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</si>
  <si>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</si>
  <si>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</si>
  <si>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</si>
  <si>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</si>
  <si>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</si>
  <si>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</si>
  <si>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</si>
  <si>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</si>
  <si>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</si>
  <si>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</si>
  <si>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</si>
  <si>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</si>
  <si>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</si>
  <si>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</si>
  <si>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</si>
  <si>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</si>
  <si>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</si>
  <si>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</si>
  <si>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</si>
  <si>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</si>
  <si>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</si>
  <si>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</si>
  <si>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</si>
  <si>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</si>
  <si>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</si>
  <si>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</si>
  <si>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</si>
  <si>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</si>
  <si>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</si>
  <si>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</si>
  <si>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</si>
  <si>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</si>
  <si>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</si>
  <si>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</si>
  <si>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</si>
  <si>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</si>
  <si>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</si>
  <si>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</si>
  <si>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</si>
  <si>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</si>
  <si>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</si>
  <si>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</si>
  <si>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</si>
  <si>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</si>
  <si>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</si>
  <si>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</si>
  <si>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</si>
  <si>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</si>
  <si>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</si>
  <si>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</si>
  <si>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</si>
  <si>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</si>
  <si>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</si>
  <si>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</si>
  <si>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</si>
  <si>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</si>
  <si>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</si>
  <si>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</si>
  <si>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</si>
  <si>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</si>
  <si>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</si>
  <si>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</si>
  <si>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</si>
  <si>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</si>
  <si>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</si>
  <si>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</si>
  <si>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</si>
  <si>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</si>
  <si>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</si>
  <si>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</si>
  <si>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</si>
  <si>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</si>
  <si>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</si>
  <si>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</si>
  <si>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</si>
  <si>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</si>
  <si>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</si>
  <si>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</si>
  <si>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</si>
  <si>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</si>
  <si>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</si>
  <si>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</si>
  <si>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</si>
  <si>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</si>
  <si>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</si>
  <si>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</si>
  <si>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</si>
  <si>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</si>
  <si>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</si>
  <si>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</si>
  <si>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</si>
  <si>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</si>
  <si>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</si>
  <si>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</si>
  <si>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</si>
  <si>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</si>
  <si>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</si>
  <si>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</si>
  <si>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</si>
  <si>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</si>
  <si>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</si>
  <si>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</si>
  <si>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</si>
  <si>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</si>
  <si>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</si>
  <si>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</si>
  <si>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</si>
  <si>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</si>
  <si>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</si>
  <si>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</si>
  <si>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</si>
  <si>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</si>
  <si>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</si>
  <si>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</si>
  <si>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</si>
  <si>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</si>
  <si>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</si>
  <si>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</si>
  <si>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</si>
  <si>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</si>
  <si>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</si>
  <si>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</si>
  <si>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</si>
  <si>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</si>
  <si>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</si>
  <si>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</si>
  <si>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</si>
  <si>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</si>
  <si>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</si>
  <si>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</si>
  <si>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</si>
  <si>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</si>
  <si>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</si>
  <si>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</si>
  <si>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</si>
  <si>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</si>
  <si>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</si>
  <si>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</si>
  <si>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</si>
  <si>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</si>
  <si>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</si>
  <si>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</si>
  <si>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</si>
  <si>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</si>
  <si>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</si>
  <si>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</si>
  <si>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</si>
  <si>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</si>
  <si>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</si>
  <si>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</si>
  <si>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</si>
  <si>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</si>
  <si>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</si>
  <si>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</si>
  <si>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</si>
  <si>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</si>
  <si>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</si>
  <si>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</si>
  <si>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</si>
  <si>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</si>
  <si>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</si>
  <si>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</si>
  <si>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</si>
  <si>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</si>
  <si>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</si>
  <si>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</si>
  <si>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</si>
  <si>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</si>
  <si>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</si>
  <si>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</si>
  <si>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</si>
  <si>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</si>
  <si>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</si>
  <si>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</si>
  <si>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</si>
  <si>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</si>
  <si>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</si>
  <si>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</si>
  <si>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</si>
  <si>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</si>
  <si>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</si>
  <si>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</si>
  <si>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</si>
  <si>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</si>
  <si>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</si>
  <si>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</si>
  <si>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</si>
  <si>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</si>
  <si>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</si>
  <si>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</si>
  <si>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</si>
  <si>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</si>
  <si>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</si>
  <si>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</si>
  <si>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</si>
  <si>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</si>
  <si>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</si>
  <si>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</si>
  <si>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</si>
  <si>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</si>
  <si>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</si>
  <si>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</si>
  <si>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</si>
  <si>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</si>
  <si>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</si>
  <si>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</si>
  <si>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</si>
  <si>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</si>
  <si>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</si>
  <si>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</si>
  <si>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</si>
  <si>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</si>
  <si>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</si>
  <si>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</si>
  <si>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</si>
  <si>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</si>
  <si>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</si>
  <si>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</si>
  <si>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</si>
  <si>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</si>
  <si>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</si>
  <si>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</si>
  <si>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</si>
  <si>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</si>
  <si>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</si>
  <si>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</si>
  <si>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</si>
  <si>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</si>
  <si>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</si>
  <si>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</si>
  <si>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</si>
  <si>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</si>
  <si>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</si>
  <si>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</si>
  <si>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</si>
  <si>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</si>
  <si>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</si>
  <si>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</si>
  <si>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</si>
  <si>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</si>
  <si>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</si>
  <si>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</si>
  <si>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</si>
  <si>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</si>
  <si>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</si>
  <si>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</si>
  <si>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</si>
  <si>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</si>
  <si>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</si>
  <si>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</si>
  <si>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</si>
  <si>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</si>
  <si>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</si>
  <si>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</si>
  <si>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</si>
  <si>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</si>
  <si>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</si>
  <si>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</si>
  <si>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</si>
  <si>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</si>
  <si>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</si>
  <si>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</si>
  <si>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</si>
  <si>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</si>
  <si>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</si>
  <si>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</si>
  <si>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</si>
  <si>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</si>
  <si>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</si>
  <si>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</si>
  <si>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</si>
  <si>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</si>
  <si>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</si>
  <si>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</si>
  <si>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</si>
  <si>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</si>
  <si>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</si>
  <si>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</si>
  <si>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</si>
  <si>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</si>
  <si>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</si>
  <si>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</si>
  <si>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</si>
  <si>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</si>
  <si>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</si>
  <si>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</si>
  <si>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</si>
  <si>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</si>
  <si>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</si>
  <si>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</si>
  <si>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</si>
  <si>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</si>
  <si>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</si>
  <si>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</si>
  <si>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</si>
  <si>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</si>
  <si>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</si>
  <si>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</si>
  <si>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</si>
  <si>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</si>
  <si>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</si>
  <si>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</si>
  <si>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</si>
  <si>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</si>
  <si>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</si>
  <si>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</si>
  <si>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</si>
  <si>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</si>
  <si>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</si>
  <si>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</si>
  <si>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</si>
  <si>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</si>
  <si>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</si>
  <si>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</si>
  <si>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</si>
  <si>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</si>
  <si>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</si>
  <si>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</si>
  <si>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</si>
  <si>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</si>
  <si>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</si>
  <si>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</si>
  <si>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</si>
  <si>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</si>
  <si>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</si>
  <si>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</si>
  <si>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</si>
  <si>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</si>
  <si>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</si>
  <si>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</si>
  <si>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</si>
  <si>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</si>
  <si>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</si>
  <si>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</si>
  <si>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</si>
  <si>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</si>
  <si>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</si>
  <si>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</si>
  <si>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</si>
  <si>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</si>
  <si>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</si>
  <si>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</si>
  <si>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</si>
  <si>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</si>
  <si>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</si>
  <si>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</si>
  <si>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</si>
  <si>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</si>
  <si>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</si>
  <si>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</si>
  <si>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</si>
  <si>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</si>
  <si>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</si>
  <si>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</si>
  <si>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</si>
  <si>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</si>
  <si>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</si>
  <si>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</si>
  <si>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</si>
  <si>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</si>
  <si>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</si>
  <si>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</si>
  <si>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</si>
  <si>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</si>
  <si>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</si>
  <si>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</si>
  <si>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</si>
  <si>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</si>
  <si>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</si>
  <si>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</si>
  <si>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</si>
  <si>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</si>
  <si>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</si>
  <si>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</si>
  <si>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</si>
  <si>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</si>
  <si>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</si>
  <si>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</si>
  <si>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</si>
  <si>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</si>
  <si>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</si>
  <si>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</si>
  <si>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</si>
  <si>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</si>
  <si>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</si>
  <si>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</si>
  <si>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</si>
  <si>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</si>
  <si>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</si>
  <si>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</si>
  <si>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</si>
  <si>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</si>
  <si>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</si>
  <si>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</si>
  <si>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</si>
  <si>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</si>
  <si>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</si>
  <si>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</si>
  <si>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</si>
  <si>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</si>
  <si>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</si>
  <si>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</si>
  <si>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</si>
  <si>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</si>
  <si>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</si>
  <si>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</si>
  <si>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</si>
  <si>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</si>
  <si>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</si>
  <si>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</si>
  <si>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</si>
  <si>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</si>
  <si>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</si>
  <si>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</si>
  <si>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</si>
  <si>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</si>
  <si>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</si>
  <si>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</si>
  <si>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</si>
  <si>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</si>
  <si>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</si>
  <si>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</si>
  <si>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</si>
  <si>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</si>
  <si>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</si>
  <si>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</si>
  <si>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</si>
  <si>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</si>
  <si>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</si>
  <si>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</si>
  <si>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</si>
  <si>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</si>
  <si>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</si>
  <si>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</si>
  <si>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</si>
  <si>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</si>
  <si>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</si>
  <si>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</si>
  <si>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</si>
  <si>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</si>
  <si>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</si>
  <si>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</si>
  <si>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</si>
  <si>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</si>
  <si>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</si>
  <si>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</si>
  <si>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</si>
  <si>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</si>
  <si>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</si>
  <si>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</si>
  <si>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</si>
  <si>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</si>
  <si>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</si>
  <si>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</si>
  <si>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</si>
  <si>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</si>
  <si>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</si>
  <si>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</si>
  <si>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</si>
  <si>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</si>
  <si>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</si>
  <si>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</si>
  <si>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</si>
  <si>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</si>
  <si>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</si>
  <si>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</si>
  <si>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</si>
  <si>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</si>
  <si>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</si>
  <si>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</si>
  <si>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</si>
  <si>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</si>
  <si>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</si>
  <si>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</si>
  <si>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</si>
  <si>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</si>
  <si>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</si>
  <si>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</si>
  <si>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</si>
  <si>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</si>
  <si>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</si>
  <si>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</si>
  <si>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</si>
  <si>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</si>
  <si>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</si>
  <si>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</si>
  <si>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</si>
  <si>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</si>
  <si>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</si>
  <si>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</si>
  <si>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</si>
  <si>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</si>
  <si>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</si>
  <si>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</si>
  <si>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</si>
  <si>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</si>
  <si>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</si>
  <si>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</si>
  <si>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</si>
  <si>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</si>
  <si>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</si>
  <si>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</si>
  <si>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</si>
  <si>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</si>
  <si>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</si>
  <si>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</si>
  <si>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</si>
  <si>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</si>
  <si>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</si>
  <si>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</si>
  <si>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</si>
  <si>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</si>
  <si>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</si>
  <si>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</si>
  <si>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</si>
  <si>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</si>
  <si>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</si>
  <si>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</si>
  <si>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</si>
  <si>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</si>
  <si>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</si>
  <si>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</si>
  <si>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</si>
  <si>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</si>
  <si>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</si>
  <si>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</si>
  <si>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</si>
  <si>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</si>
  <si>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</si>
  <si>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</si>
  <si>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</si>
  <si>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</si>
  <si>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</si>
  <si>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</si>
  <si>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</si>
  <si>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</si>
  <si>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</si>
  <si>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</si>
  <si>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</si>
  <si>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</si>
  <si>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</si>
  <si>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</si>
  <si>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</si>
  <si>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</si>
  <si>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</si>
  <si>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</si>
  <si>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</si>
  <si>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</si>
  <si>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</si>
  <si>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</si>
  <si>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</si>
  <si>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</si>
  <si>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</si>
  <si>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</si>
  <si>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</si>
  <si>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</si>
  <si>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</si>
  <si>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</si>
  <si>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</si>
  <si>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</si>
  <si>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</si>
  <si>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</si>
  <si>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</si>
  <si>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</si>
  <si>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</si>
  <si>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</si>
  <si>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</si>
  <si>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</si>
  <si>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</si>
  <si>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</si>
  <si>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</si>
  <si>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</si>
  <si>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</si>
  <si>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</si>
  <si>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</si>
  <si>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</si>
  <si>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</si>
  <si>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</si>
  <si>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</si>
  <si>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</si>
  <si>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</si>
  <si>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</si>
  <si>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</si>
  <si>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</si>
  <si>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</si>
  <si>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</si>
  <si>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</si>
  <si>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</si>
  <si>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</si>
  <si>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</si>
  <si>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</si>
  <si>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</si>
  <si>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</si>
  <si>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</si>
  <si>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</si>
  <si>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</si>
  <si>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</si>
  <si>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</si>
  <si>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</si>
  <si>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</si>
  <si>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</si>
  <si>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</si>
  <si>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</si>
  <si>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</si>
  <si>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</si>
  <si>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</si>
  <si>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</si>
  <si>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</si>
  <si>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</si>
  <si>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</si>
  <si>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</si>
  <si>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</si>
  <si>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</si>
  <si>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</si>
  <si>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</si>
  <si>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</si>
  <si>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</si>
  <si>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</si>
  <si>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</si>
  <si>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</si>
  <si>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</si>
  <si>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</si>
  <si>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</si>
  <si>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</si>
  <si>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</si>
  <si>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</si>
  <si>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</si>
  <si>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</si>
  <si>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</si>
  <si>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</si>
  <si>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</si>
  <si>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</si>
  <si>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</si>
  <si>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</si>
  <si>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</si>
  <si>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</si>
  <si>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</si>
  <si>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</si>
  <si>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</si>
  <si>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</si>
  <si>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</si>
  <si>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</si>
  <si>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</si>
  <si>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</si>
  <si>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</si>
  <si>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</si>
  <si>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</si>
  <si>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</si>
  <si>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</si>
  <si>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</si>
  <si>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</si>
  <si>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</si>
  <si>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</si>
  <si>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</si>
  <si>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</si>
  <si>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</si>
  <si>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</si>
  <si>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</si>
  <si>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</si>
  <si>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</si>
  <si>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</si>
  <si>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</si>
  <si>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</si>
  <si>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</si>
  <si>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</si>
  <si>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</si>
  <si>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</si>
  <si>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</si>
  <si>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</si>
  <si>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</si>
  <si>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</si>
  <si>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</si>
  <si>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</si>
  <si>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</si>
  <si>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</si>
  <si>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</si>
  <si>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</si>
  <si>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</si>
  <si>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</si>
  <si>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</si>
  <si>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</si>
  <si>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</si>
  <si>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</si>
  <si>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</si>
  <si>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</si>
  <si>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</si>
  <si>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</si>
  <si>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</si>
  <si>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</si>
  <si>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</si>
  <si>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</si>
  <si>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</si>
  <si>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</si>
  <si>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</si>
  <si>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</si>
  <si>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</si>
  <si>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</si>
  <si>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</si>
  <si>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</si>
  <si>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</si>
  <si>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</si>
  <si>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</si>
  <si>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</si>
  <si>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</si>
  <si>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</si>
  <si>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</si>
  <si>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</si>
  <si>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</si>
  <si>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</si>
  <si>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</si>
  <si>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</si>
  <si>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</si>
  <si>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</si>
  <si>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</si>
  <si>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</si>
  <si>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</si>
  <si>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</si>
  <si>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</si>
  <si>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</si>
  <si>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</si>
  <si>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</si>
  <si>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</si>
  <si>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</si>
  <si>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</si>
  <si>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</si>
  <si>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</si>
  <si>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</si>
  <si>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</si>
  <si>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</si>
  <si>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</si>
  <si>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</si>
  <si>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</si>
  <si>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</si>
  <si>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</si>
  <si>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</si>
  <si>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</si>
  <si>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</si>
  <si>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</si>
  <si>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</si>
  <si>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</si>
  <si>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</si>
  <si>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</si>
  <si>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</si>
  <si>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</si>
  <si>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</si>
  <si>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</si>
  <si>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</si>
  <si>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</si>
  <si>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</si>
  <si>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</si>
  <si>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</si>
  <si>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</si>
  <si>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</si>
  <si>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</si>
  <si>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</si>
  <si>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</si>
  <si>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</si>
  <si>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</si>
  <si>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</si>
  <si>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</si>
  <si>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</si>
  <si>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</si>
  <si>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</si>
  <si>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</si>
  <si>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</si>
  <si>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</si>
  <si>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</si>
  <si>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</si>
  <si>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</si>
  <si>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</si>
  <si>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</si>
  <si>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</si>
  <si>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</si>
  <si>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</si>
  <si>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</si>
  <si>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</si>
  <si>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</si>
  <si>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</si>
  <si>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</si>
  <si>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</si>
  <si>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</si>
  <si>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</si>
  <si>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</si>
  <si>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</si>
  <si>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</si>
  <si>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</si>
  <si>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</si>
  <si>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</si>
  <si>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</si>
  <si>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</si>
  <si>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</si>
  <si>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</si>
  <si>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</si>
  <si>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</si>
  <si>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</si>
  <si>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</si>
  <si>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</si>
  <si>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</si>
  <si>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</si>
  <si>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</si>
  <si>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</si>
  <si>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</si>
  <si>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</si>
  <si>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</si>
  <si>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</si>
  <si>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</si>
  <si>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</si>
  <si>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</si>
  <si>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</si>
  <si>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</si>
  <si>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</si>
  <si>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</si>
  <si>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</si>
  <si>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</si>
  <si>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</si>
  <si>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</si>
  <si>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</si>
  <si>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</si>
  <si>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</si>
  <si>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</si>
  <si>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</si>
  <si>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</si>
  <si>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</si>
  <si>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</si>
  <si>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</si>
  <si>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</si>
  <si>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</si>
  <si>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</si>
  <si>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</si>
  <si>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</si>
  <si>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</si>
  <si>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</si>
  <si>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</si>
  <si>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</si>
  <si>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</si>
  <si>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</si>
  <si>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</si>
  <si>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</si>
  <si>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</si>
  <si>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</si>
  <si>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</si>
  <si>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</si>
  <si>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</si>
  <si>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</si>
  <si>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</si>
  <si>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</si>
  <si>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</si>
  <si>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</si>
  <si>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</si>
  <si>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</si>
  <si>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</si>
  <si>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</si>
  <si>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</si>
  <si>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</si>
  <si>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</si>
  <si>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</si>
  <si>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</si>
  <si>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</si>
  <si>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</si>
  <si>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</si>
  <si>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</si>
  <si>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</si>
  <si>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</si>
  <si>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</si>
  <si>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</si>
  <si>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</si>
  <si>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</si>
  <si>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</si>
  <si>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</si>
  <si>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</si>
  <si>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</si>
  <si>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</si>
  <si>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</si>
  <si>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</si>
  <si>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</si>
  <si>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</si>
  <si>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</si>
  <si>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</si>
  <si>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</si>
  <si>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</si>
  <si>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</si>
  <si>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</si>
  <si>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</si>
  <si>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</si>
  <si>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</si>
  <si>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</si>
  <si>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</si>
  <si>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</si>
  <si>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</si>
  <si>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</si>
  <si>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</si>
  <si>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</si>
  <si>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</si>
  <si>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</si>
  <si>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</si>
  <si>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</si>
  <si>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</si>
  <si>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</si>
  <si>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</si>
  <si>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</si>
  <si>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</si>
  <si>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</si>
  <si>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</si>
  <si>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</si>
  <si>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</si>
  <si>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</si>
  <si>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</si>
  <si>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</si>
  <si>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</si>
  <si>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</si>
  <si>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</si>
  <si>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</si>
  <si>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</si>
  <si>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</si>
  <si>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</si>
  <si>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</si>
  <si>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</si>
  <si>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</si>
  <si>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</si>
  <si>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</si>
  <si>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</si>
  <si>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</si>
  <si>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</si>
  <si>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</si>
  <si>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</si>
  <si>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</si>
  <si>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</si>
  <si>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</si>
  <si>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</si>
  <si>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</si>
  <si>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</si>
  <si>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</si>
  <si>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</si>
  <si>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</si>
  <si>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</si>
  <si>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</si>
  <si>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</si>
  <si>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</si>
  <si>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</si>
  <si>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</si>
  <si>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</si>
  <si>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</si>
  <si>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</si>
  <si>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</si>
  <si>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</si>
  <si>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</si>
  <si>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</si>
  <si>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</si>
  <si>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</si>
  <si>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</si>
  <si>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</si>
  <si>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</si>
  <si>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</si>
  <si>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</si>
  <si>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</si>
  <si>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</si>
  <si>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</si>
  <si>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</si>
  <si>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</si>
  <si>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</si>
  <si>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</si>
  <si>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</si>
  <si>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</si>
  <si>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</si>
  <si>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</si>
  <si>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</si>
  <si>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</si>
  <si>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</si>
  <si>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</si>
  <si>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</si>
  <si>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</si>
  <si>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</si>
  <si>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</si>
  <si>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</si>
  <si>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</si>
  <si>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</si>
  <si>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</si>
  <si>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</si>
  <si>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</si>
  <si>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</si>
  <si>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</si>
  <si>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</si>
  <si>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</si>
  <si>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</si>
  <si>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</si>
  <si>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</si>
  <si>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</si>
  <si>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</si>
  <si>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</si>
  <si>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</si>
  <si>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</si>
  <si>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</si>
  <si>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</si>
  <si>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</si>
  <si>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</si>
  <si>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</si>
  <si>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</si>
  <si>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</si>
  <si>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</si>
  <si>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</si>
  <si>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</si>
  <si>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</si>
  <si>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</si>
  <si>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</si>
  <si>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</si>
  <si>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</si>
  <si>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</si>
  <si>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</si>
  <si>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</si>
  <si>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</si>
  <si>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</si>
  <si>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</si>
  <si>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</si>
  <si>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</si>
  <si>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</si>
  <si>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</si>
  <si>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</si>
  <si>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</si>
  <si>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</si>
  <si>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</si>
  <si>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</si>
  <si>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</si>
  <si>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</si>
  <si>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</si>
  <si>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</si>
  <si>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</si>
  <si>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</si>
  <si>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</si>
  <si>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</si>
  <si>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</si>
  <si>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</si>
  <si>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</si>
  <si>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</si>
  <si>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</si>
  <si>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</si>
  <si>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</si>
  <si>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</si>
  <si>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</si>
  <si>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</si>
  <si>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</si>
  <si>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</si>
  <si>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</si>
  <si>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</si>
  <si>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</si>
  <si>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</si>
  <si>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</si>
  <si>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</si>
  <si>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</si>
  <si>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</si>
  <si>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</si>
  <si>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</si>
  <si>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</si>
  <si>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</si>
  <si>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</si>
  <si>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</si>
  <si>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</si>
  <si>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</si>
  <si>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</si>
  <si>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</si>
  <si>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</si>
  <si>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</si>
  <si>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</si>
  <si>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</si>
  <si>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</si>
  <si>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</si>
  <si>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</si>
  <si>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</si>
  <si>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</si>
  <si>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</si>
  <si>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</si>
  <si>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</si>
  <si>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</si>
  <si>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</si>
  <si>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</si>
  <si>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</si>
  <si>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</si>
  <si>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</si>
  <si>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</si>
  <si>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</si>
  <si>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</si>
  <si>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</si>
  <si>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</si>
  <si>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</si>
  <si>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</si>
  <si>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</si>
  <si>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</si>
  <si>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</si>
  <si>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</si>
  <si>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</si>
  <si>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</si>
  <si>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</si>
  <si>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</si>
  <si>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</si>
  <si>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</si>
  <si>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</si>
  <si>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</si>
  <si>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</si>
  <si>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</si>
  <si>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</si>
  <si>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</si>
  <si>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</si>
  <si>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</si>
  <si>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</si>
  <si>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</si>
  <si>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</si>
  <si>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</si>
  <si>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</si>
  <si>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</si>
  <si>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</si>
  <si>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</si>
  <si>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</si>
  <si>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</si>
  <si>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</si>
  <si>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</si>
  <si>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</si>
  <si>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</si>
  <si>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</si>
  <si>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</si>
  <si>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</si>
  <si>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</si>
  <si>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</si>
  <si>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</si>
  <si>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</si>
  <si>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</si>
  <si>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</si>
  <si>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</si>
  <si>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</si>
  <si>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</si>
  <si>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</si>
  <si>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</si>
  <si>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</si>
  <si>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</si>
  <si>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</si>
  <si>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</si>
  <si>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</si>
  <si>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</si>
  <si>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</si>
  <si>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</si>
  <si>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</si>
  <si>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</si>
  <si>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</si>
  <si>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</si>
  <si>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</si>
  <si>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</si>
  <si>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</si>
  <si>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</si>
  <si>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</si>
  <si>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</si>
  <si>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</si>
  <si>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</si>
  <si>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</si>
  <si>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</si>
  <si>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</si>
  <si>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</si>
  <si>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</si>
  <si>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</si>
  <si>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</si>
  <si>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</si>
  <si>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</si>
  <si>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</si>
  <si>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</si>
  <si>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</si>
  <si>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</si>
  <si>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</si>
  <si>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</si>
  <si>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</si>
  <si>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</si>
  <si>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</si>
  <si>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</si>
  <si>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</si>
  <si>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</si>
  <si>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</si>
  <si>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</si>
  <si>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</si>
  <si>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</si>
  <si>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</si>
  <si>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</si>
  <si>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</si>
  <si>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</si>
  <si>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</si>
  <si>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</si>
  <si>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</si>
  <si>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</si>
  <si>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</si>
  <si>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</si>
  <si>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</si>
  <si>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</si>
  <si>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</si>
  <si>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</si>
  <si>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</si>
  <si>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</si>
  <si>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</si>
  <si>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</si>
  <si>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</si>
  <si>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</si>
  <si>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</si>
  <si>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</si>
  <si>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</si>
  <si>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</si>
  <si>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</si>
  <si>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</si>
  <si>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</si>
  <si>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</si>
  <si>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</si>
  <si>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</si>
  <si>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</si>
  <si>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</si>
  <si>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</si>
  <si>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</si>
  <si>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</si>
  <si>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</si>
  <si>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</si>
  <si>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</si>
  <si>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</si>
  <si>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</si>
  <si>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</si>
  <si>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</si>
  <si>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</si>
  <si>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</si>
  <si>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</si>
  <si>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</si>
  <si>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</si>
  <si>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</si>
  <si>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</si>
  <si>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</si>
  <si>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</si>
  <si>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</si>
  <si>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</si>
  <si>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</si>
  <si>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</si>
  <si>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</si>
  <si>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</si>
  <si>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</si>
  <si>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</si>
  <si>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</si>
  <si>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</si>
  <si>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</si>
  <si>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</si>
  <si>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</si>
  <si>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</si>
  <si>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</si>
  <si>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</si>
  <si>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</si>
  <si>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</si>
  <si>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</si>
  <si>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</si>
  <si>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</si>
  <si>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</si>
  <si>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</si>
  <si>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</si>
  <si>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</si>
  <si>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</si>
  <si>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</si>
  <si>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</si>
  <si>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</si>
  <si>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</si>
  <si>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</si>
  <si>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</si>
  <si>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</si>
  <si>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</si>
  <si>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</si>
  <si>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</si>
  <si>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</si>
  <si>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</si>
  <si>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</si>
  <si>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</si>
  <si>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</si>
  <si>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</si>
  <si>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</si>
  <si>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</si>
  <si>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</si>
  <si>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</si>
  <si>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</si>
  <si>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</si>
  <si>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</si>
  <si>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</si>
  <si>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</si>
  <si>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</si>
  <si>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</si>
  <si>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</si>
  <si>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</si>
  <si>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</si>
  <si>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</si>
  <si>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</si>
  <si>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</si>
  <si>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</si>
  <si>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</si>
  <si>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</si>
  <si>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</si>
  <si>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</si>
  <si>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</si>
  <si>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</si>
  <si>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</si>
  <si>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</si>
  <si>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</si>
  <si>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</si>
  <si>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</si>
  <si>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</si>
  <si>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</si>
  <si>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</si>
  <si>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</si>
  <si>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</si>
  <si>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</si>
  <si>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</si>
  <si>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</si>
  <si>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</si>
  <si>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</si>
  <si>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</si>
  <si>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</si>
  <si>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</si>
  <si>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</si>
  <si>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</si>
  <si>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</si>
  <si>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</si>
  <si>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</si>
  <si>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</si>
  <si>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</si>
  <si>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</si>
  <si>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</si>
  <si>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</si>
  <si>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</si>
  <si>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</si>
  <si>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</si>
  <si>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</si>
  <si>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</si>
  <si>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</si>
  <si>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</si>
  <si>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</si>
  <si>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</si>
  <si>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</si>
  <si>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</si>
  <si>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</si>
  <si>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</si>
  <si>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</si>
  <si>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</si>
  <si>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</si>
  <si>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</si>
  <si>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</si>
  <si>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</si>
  <si>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</si>
  <si>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</si>
  <si>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</si>
  <si>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</si>
  <si>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</si>
  <si>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</si>
  <si>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</si>
  <si>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</si>
  <si>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</si>
  <si>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</si>
  <si>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</si>
  <si>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</si>
  <si>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</si>
  <si>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</si>
  <si>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</si>
  <si>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</si>
  <si>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</si>
  <si>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</si>
  <si>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</si>
  <si>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</si>
  <si>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</si>
  <si>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</si>
  <si>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</si>
  <si>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</si>
  <si>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</si>
  <si>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</si>
  <si>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</si>
  <si>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</si>
  <si>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</si>
  <si>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</si>
  <si>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</si>
  <si>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</si>
  <si>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</si>
  <si>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</si>
  <si>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</si>
  <si>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</si>
  <si>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</si>
  <si>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</si>
  <si>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</si>
  <si>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</si>
  <si>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</si>
  <si>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</si>
  <si>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</si>
  <si>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</si>
  <si>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</si>
  <si>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</si>
  <si>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</si>
  <si>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</si>
  <si>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</si>
  <si>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</si>
  <si>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</si>
  <si>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</si>
  <si>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</si>
  <si>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</si>
  <si>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</si>
  <si>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</si>
  <si>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</si>
  <si>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</si>
  <si>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</si>
  <si>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</si>
  <si>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</si>
  <si>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</si>
  <si>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</si>
  <si>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</si>
  <si>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</si>
  <si>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</si>
  <si>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</si>
  <si>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</si>
  <si>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</si>
  <si>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</si>
  <si>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</si>
  <si>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</si>
  <si>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</si>
  <si>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</si>
  <si>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</si>
  <si>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</si>
  <si>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</si>
  <si>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</si>
  <si>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</si>
  <si>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</si>
  <si>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</si>
  <si>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</si>
  <si>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</si>
  <si>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</si>
  <si>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</si>
  <si>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</si>
  <si>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</si>
  <si>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</si>
  <si>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</si>
  <si>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</si>
  <si>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</si>
  <si>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</si>
  <si>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</si>
  <si>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</si>
  <si>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</si>
  <si>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</si>
  <si>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</si>
  <si>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</si>
  <si>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</si>
  <si>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</si>
  <si>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</si>
  <si>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</si>
  <si>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</si>
  <si>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</si>
  <si>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</si>
  <si>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</si>
  <si>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</si>
  <si>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</si>
  <si>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</si>
  <si>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</si>
  <si>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</si>
  <si>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</si>
  <si>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</si>
  <si>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</si>
  <si>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</si>
  <si>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</si>
  <si>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</si>
  <si>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</si>
  <si>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</si>
  <si>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</si>
  <si>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</si>
  <si>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</si>
  <si>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</si>
  <si>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</si>
  <si>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</si>
  <si>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</si>
  <si>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</si>
  <si>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</si>
  <si>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</si>
  <si>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</si>
  <si>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</si>
  <si>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</si>
  <si>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</si>
  <si>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</si>
  <si>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</si>
  <si>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</si>
  <si>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</si>
  <si>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</si>
  <si>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</si>
  <si>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</si>
  <si>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</si>
  <si>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</si>
  <si>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</si>
  <si>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</si>
  <si>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</si>
  <si>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</si>
  <si>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</si>
  <si>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</si>
  <si>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</si>
  <si>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</si>
  <si>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</si>
  <si>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</si>
  <si>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</si>
  <si>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</si>
  <si>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</si>
  <si>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</si>
  <si>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</si>
  <si>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</si>
  <si>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</si>
  <si>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</si>
  <si>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</si>
  <si>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</si>
  <si>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</si>
  <si>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</si>
  <si>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</si>
  <si>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</si>
  <si>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</si>
  <si>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</si>
  <si>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</si>
  <si>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</si>
  <si>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</si>
  <si>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</si>
  <si>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</si>
  <si>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</si>
  <si>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</si>
  <si>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</si>
  <si>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</si>
  <si>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</si>
  <si>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</si>
  <si>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</si>
  <si>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</si>
  <si>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</si>
  <si>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</si>
  <si>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</si>
  <si>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</si>
  <si>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</si>
  <si>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</si>
  <si>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</si>
  <si>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</si>
  <si>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</si>
  <si>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</si>
  <si>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</si>
  <si>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</si>
  <si>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</si>
  <si>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</si>
  <si>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</si>
  <si>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</si>
  <si>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</si>
  <si>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</si>
  <si>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</si>
  <si>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</si>
  <si>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</si>
  <si>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</si>
  <si>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</si>
  <si>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</si>
  <si>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</si>
  <si>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</si>
  <si>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</si>
  <si>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</si>
  <si>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</si>
  <si>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</si>
  <si>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</si>
  <si>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</si>
  <si>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</si>
  <si>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</si>
  <si>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</si>
  <si>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</si>
  <si>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</si>
  <si>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</si>
  <si>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</si>
  <si>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</si>
  <si>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</si>
  <si>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</si>
  <si>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</si>
  <si>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</si>
  <si>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</si>
  <si>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</si>
  <si>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</si>
  <si>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</si>
  <si>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</si>
  <si>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</si>
  <si>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</si>
  <si>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</si>
  <si>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</si>
  <si>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</si>
  <si>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</si>
  <si>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</si>
  <si>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</si>
  <si>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</si>
  <si>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</si>
  <si>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</si>
  <si>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</si>
  <si>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</si>
  <si>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</si>
  <si>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</si>
  <si>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</si>
  <si>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</si>
  <si>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</si>
  <si>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</si>
  <si>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</si>
  <si>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</si>
  <si>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</si>
  <si>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</si>
  <si>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</si>
  <si>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</si>
  <si>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</si>
  <si>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</si>
  <si>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</si>
  <si>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</si>
  <si>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</si>
  <si>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</si>
  <si>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</si>
  <si>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</si>
  <si>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</si>
  <si>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</si>
  <si>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</si>
  <si>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</si>
  <si>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</si>
  <si>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</si>
  <si>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</si>
  <si>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</si>
  <si>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</si>
  <si>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</si>
  <si>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</si>
  <si>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</si>
  <si>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</si>
  <si>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</si>
  <si>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</si>
  <si>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</si>
  <si>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</si>
  <si>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</si>
  <si>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</si>
  <si>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</si>
  <si>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</si>
  <si>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</si>
  <si>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</si>
  <si>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</si>
  <si>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</si>
  <si>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</si>
  <si>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</si>
  <si>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</si>
  <si>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</si>
  <si>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</si>
  <si>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</si>
  <si>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</si>
  <si>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</si>
  <si>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</si>
  <si>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</si>
  <si>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</si>
  <si>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</si>
  <si>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</si>
  <si>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</si>
  <si>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</si>
  <si>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</si>
  <si>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</si>
  <si>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</si>
  <si>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</si>
  <si>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</si>
  <si>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</si>
  <si>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</si>
  <si>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</si>
  <si>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</si>
  <si>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</si>
  <si>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</si>
  <si>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</si>
  <si>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</si>
  <si>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</si>
  <si>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</si>
  <si>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</si>
  <si>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</si>
  <si>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</si>
  <si>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</si>
  <si>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</si>
  <si>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</si>
  <si>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</si>
  <si>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</si>
  <si>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</si>
  <si>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</si>
  <si>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</si>
  <si>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</si>
  <si>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</si>
  <si>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</si>
  <si>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</si>
  <si>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</si>
  <si>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</si>
  <si>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</si>
  <si>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</si>
  <si>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</si>
  <si>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</si>
  <si>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</si>
  <si>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</si>
  <si>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</si>
  <si>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</si>
  <si>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</si>
  <si>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</si>
  <si>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</si>
  <si>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</si>
  <si>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</si>
  <si>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</si>
  <si>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</si>
  <si>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</si>
  <si>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</si>
  <si>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</si>
  <si>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</si>
  <si>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</si>
  <si>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</si>
  <si>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</si>
  <si>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</si>
  <si>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</si>
  <si>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</si>
  <si>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</si>
  <si>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</si>
  <si>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</si>
  <si>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</si>
  <si>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</si>
  <si>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</si>
  <si>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</si>
  <si>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</si>
  <si>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</si>
  <si>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</si>
  <si>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</si>
  <si>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</si>
  <si>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</si>
  <si>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</si>
  <si>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</si>
  <si>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</si>
  <si>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</si>
  <si>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</si>
  <si>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</si>
  <si>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</si>
  <si>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</si>
  <si>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</si>
  <si>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</si>
  <si>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</si>
  <si>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</si>
  <si>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</si>
  <si>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</si>
  <si>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</si>
  <si>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</si>
  <si>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</si>
  <si>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</si>
  <si>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</si>
  <si>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</si>
  <si>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</si>
  <si>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</si>
  <si>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</si>
  <si>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</si>
  <si>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</si>
  <si>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</si>
  <si>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</si>
  <si>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</si>
  <si>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</si>
  <si>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</si>
  <si>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</si>
  <si>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</si>
  <si>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</si>
  <si>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</si>
  <si>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</si>
  <si>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</si>
  <si>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</si>
  <si>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</si>
  <si>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</si>
  <si>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</si>
  <si>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</si>
  <si>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</si>
  <si>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</si>
  <si>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</si>
  <si>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</si>
  <si>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</si>
  <si>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</si>
  <si>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</si>
  <si>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</si>
  <si>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</si>
  <si>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</si>
  <si>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</si>
  <si>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</si>
  <si>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</si>
  <si>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</si>
  <si>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</si>
  <si>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</si>
  <si>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</si>
  <si>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</si>
  <si>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</si>
  <si>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</si>
  <si>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</si>
  <si>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</si>
  <si>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</si>
  <si>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</si>
  <si>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</si>
  <si>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</si>
  <si>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</si>
  <si>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</si>
  <si>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</si>
  <si>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</si>
  <si>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</si>
  <si>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</si>
  <si>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</si>
  <si>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</si>
  <si>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</si>
  <si>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</si>
  <si>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</si>
  <si>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</si>
  <si>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</si>
  <si>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</si>
  <si>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</si>
  <si>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</si>
  <si>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</si>
  <si>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</si>
  <si>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</si>
  <si>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</si>
  <si>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</si>
  <si>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</si>
  <si>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</si>
  <si>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</si>
  <si>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</si>
  <si>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</si>
  <si>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</si>
  <si>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</si>
  <si>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</si>
  <si>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</si>
  <si>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</si>
  <si>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</si>
  <si>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</si>
  <si>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</si>
  <si>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</si>
  <si>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</si>
  <si>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</si>
  <si>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</si>
  <si>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</si>
  <si>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</si>
  <si>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</si>
  <si>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</si>
  <si>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</si>
  <si>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</si>
  <si>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</si>
  <si>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</si>
  <si>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</si>
  <si>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</si>
  <si>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</si>
  <si>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</si>
  <si>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</si>
  <si>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</si>
  <si>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</si>
  <si>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</si>
  <si>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</si>
  <si>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</si>
  <si>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</si>
  <si>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</si>
  <si>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</si>
  <si>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</si>
  <si>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</si>
  <si>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</si>
  <si>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</si>
  <si>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</si>
  <si>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</si>
  <si>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</si>
  <si>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</si>
  <si>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</si>
  <si>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</si>
  <si>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</si>
  <si>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</si>
  <si>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</si>
  <si>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</si>
  <si>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</si>
  <si>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</si>
  <si>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</si>
  <si>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</si>
  <si>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</si>
  <si>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</si>
  <si>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</si>
  <si>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</si>
  <si>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</si>
  <si>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</si>
  <si>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</si>
  <si>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</si>
  <si>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</si>
  <si>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</si>
  <si>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</si>
  <si>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</si>
  <si>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</si>
  <si>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</si>
  <si>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</si>
  <si>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</si>
  <si>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</si>
  <si>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</si>
  <si>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</si>
  <si>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</si>
  <si>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</si>
  <si>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</si>
  <si>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</si>
  <si>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</si>
  <si>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</si>
  <si>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</si>
  <si>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</si>
  <si>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</si>
  <si>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</si>
  <si>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</si>
  <si>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</si>
  <si>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</si>
  <si>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</si>
  <si>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</si>
  <si>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</si>
  <si>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</si>
  <si>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</si>
  <si>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</si>
  <si>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</si>
  <si>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</si>
  <si>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</si>
  <si>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</si>
  <si>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</si>
  <si>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</si>
  <si>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</si>
  <si>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</si>
  <si>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</si>
  <si>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</si>
  <si>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</si>
  <si>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</si>
  <si>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</si>
  <si>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</si>
  <si>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</si>
  <si>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</si>
  <si>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</si>
  <si>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</si>
  <si>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</si>
  <si>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</si>
  <si>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</si>
  <si>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</si>
  <si>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</si>
  <si>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</si>
  <si>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</si>
  <si>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</si>
  <si>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</si>
  <si>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</si>
  <si>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</si>
  <si>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</si>
  <si>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</si>
  <si>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</si>
  <si>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</si>
  <si>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</si>
  <si>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</si>
  <si>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</si>
  <si>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</si>
  <si>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</si>
  <si>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</si>
  <si>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</si>
  <si>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</si>
  <si>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</si>
  <si>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</si>
  <si>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</si>
  <si>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</si>
  <si>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</si>
  <si>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</si>
  <si>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</si>
  <si>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</si>
  <si>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</si>
  <si>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</si>
  <si>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</si>
  <si>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</si>
  <si>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</si>
  <si>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</si>
  <si>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</si>
  <si>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</si>
  <si>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</si>
  <si>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</si>
  <si>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</si>
  <si>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</si>
  <si>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</si>
  <si>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</si>
  <si>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</si>
  <si>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</si>
  <si>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</si>
  <si>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</si>
  <si>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</si>
  <si>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</si>
  <si>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</si>
  <si>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</si>
  <si>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</si>
  <si>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</si>
  <si>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</si>
  <si>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</si>
  <si>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</si>
  <si>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</si>
  <si>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</si>
  <si>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</si>
  <si>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</si>
  <si>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</si>
  <si>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</si>
  <si>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</si>
  <si>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</si>
  <si>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</si>
  <si>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</si>
  <si>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</si>
  <si>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</si>
  <si>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</si>
  <si>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</si>
  <si>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</si>
  <si>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</si>
  <si>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</si>
  <si>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</si>
  <si>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</si>
  <si>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</si>
  <si>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</si>
  <si>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</si>
  <si>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</si>
  <si>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</si>
  <si>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</si>
  <si>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</si>
  <si>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</si>
  <si>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</si>
  <si>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</si>
  <si>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</si>
  <si>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</si>
  <si>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</si>
  <si>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</si>
  <si>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</si>
  <si>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</si>
  <si>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</si>
  <si>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</si>
  <si>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</si>
  <si>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</si>
  <si>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</si>
  <si>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</si>
  <si>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</si>
  <si>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</si>
  <si>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</si>
  <si>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</si>
  <si>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</si>
  <si>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</si>
  <si>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</si>
  <si>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</si>
  <si>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</si>
  <si>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</si>
  <si>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</si>
  <si>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</si>
  <si>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</si>
  <si>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</si>
  <si>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</si>
  <si>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</si>
  <si>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</si>
  <si>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</si>
  <si>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</si>
  <si>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</si>
  <si>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</si>
  <si>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</si>
  <si>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</si>
  <si>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</si>
  <si>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</si>
  <si>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</si>
  <si>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</si>
  <si>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</si>
  <si>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</si>
  <si>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</si>
  <si>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</si>
  <si>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</si>
  <si>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</si>
  <si>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</si>
  <si>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</si>
  <si>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</si>
  <si>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</si>
  <si>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</si>
  <si>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</si>
  <si>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</si>
  <si>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</si>
  <si>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</si>
  <si>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</si>
  <si>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</si>
  <si>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</si>
  <si>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</si>
  <si>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</si>
  <si>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</si>
  <si>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</si>
  <si>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</si>
  <si>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</si>
  <si>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</si>
  <si>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</si>
  <si>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</si>
  <si>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</si>
  <si>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</si>
  <si>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</si>
  <si>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</si>
  <si>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</si>
  <si>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</si>
  <si>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</si>
  <si>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</si>
  <si>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</si>
  <si>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</si>
  <si>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</si>
  <si>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</si>
  <si>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</si>
  <si>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</si>
  <si>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</si>
  <si>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</si>
  <si>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</si>
  <si>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</si>
  <si>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</si>
  <si>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</si>
  <si>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</si>
  <si>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</si>
  <si>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</si>
  <si>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</si>
  <si>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</si>
  <si>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</si>
  <si>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</si>
  <si>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</si>
  <si>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</si>
  <si>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</si>
  <si>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</si>
  <si>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</si>
  <si>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</si>
  <si>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</si>
  <si>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</si>
  <si>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</si>
  <si>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</si>
  <si>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</si>
  <si>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</si>
  <si>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</si>
  <si>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</si>
  <si>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</si>
  <si>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</si>
  <si>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</si>
  <si>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</si>
  <si>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</si>
  <si>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</si>
  <si>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</si>
  <si>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</si>
  <si>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</si>
  <si>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</si>
  <si>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</si>
  <si>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</si>
  <si>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</si>
  <si>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</si>
  <si>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</si>
  <si>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</si>
  <si>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</si>
  <si>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</si>
  <si>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</si>
  <si>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</si>
  <si>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</si>
  <si>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</si>
  <si>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</si>
  <si>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</si>
  <si>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</si>
  <si>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</si>
  <si>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</si>
  <si>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</si>
  <si>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</si>
  <si>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</si>
  <si>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</si>
  <si>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</si>
  <si>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</si>
  <si>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</si>
  <si>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</si>
  <si>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</si>
  <si>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</si>
  <si>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</si>
  <si>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</si>
  <si>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</si>
  <si>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</si>
  <si>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</si>
  <si>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</si>
  <si>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</si>
  <si>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</si>
  <si>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</si>
  <si>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</si>
  <si>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</si>
  <si>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</si>
  <si>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</si>
  <si>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</si>
  <si>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</si>
  <si>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</si>
  <si>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</si>
  <si>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</si>
  <si>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</si>
  <si>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</si>
  <si>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</si>
  <si>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</si>
  <si>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</si>
  <si>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</si>
  <si>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</si>
  <si>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</si>
  <si>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</si>
  <si>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</si>
  <si>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</si>
  <si>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</si>
  <si>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</si>
  <si>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</si>
  <si>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</si>
  <si>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</si>
  <si>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</si>
  <si>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</si>
  <si>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</si>
  <si>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</si>
  <si>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</si>
  <si>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</si>
  <si>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</si>
  <si>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</si>
  <si>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</si>
  <si>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</si>
  <si>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</si>
  <si>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</si>
  <si>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</si>
  <si>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</si>
  <si>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</si>
  <si>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</si>
  <si>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</si>
  <si>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</si>
  <si>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</si>
  <si>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</si>
  <si>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</si>
  <si>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</si>
  <si>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</si>
  <si>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</si>
  <si>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</si>
  <si>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</si>
  <si>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</si>
  <si>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</si>
  <si>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</si>
  <si>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</si>
  <si>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</si>
  <si>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</si>
  <si>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</si>
  <si>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</si>
  <si>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</si>
  <si>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</si>
  <si>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</si>
  <si>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</si>
  <si>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</si>
  <si>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</si>
  <si>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</si>
  <si>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</si>
  <si>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</si>
  <si>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</si>
  <si>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</si>
  <si>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</si>
  <si>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</si>
  <si>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</si>
  <si>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</si>
  <si>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</si>
  <si>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</si>
  <si>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</si>
  <si>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</si>
  <si>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</si>
  <si>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</si>
  <si>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</si>
  <si>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</si>
  <si>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</si>
  <si>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</si>
  <si>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</si>
  <si>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</si>
  <si>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</si>
  <si>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</si>
  <si>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</si>
  <si>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</si>
  <si>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</si>
  <si>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</si>
  <si>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</si>
  <si>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</si>
  <si>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</si>
  <si>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</si>
  <si>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</si>
  <si>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</si>
  <si>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</si>
  <si>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</si>
  <si>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</si>
  <si>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</si>
  <si>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</si>
  <si>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</si>
  <si>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</si>
  <si>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</si>
  <si>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</si>
  <si>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</si>
  <si>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</si>
  <si>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</si>
  <si>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</si>
  <si>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</si>
  <si>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</si>
  <si>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</si>
  <si>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</si>
  <si>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</si>
  <si>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</si>
  <si>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</si>
  <si>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</si>
  <si>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</si>
  <si>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</si>
  <si>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</si>
  <si>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</si>
  <si>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</si>
  <si>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</si>
  <si>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</si>
  <si>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</si>
  <si>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</si>
  <si>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</si>
  <si>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</si>
  <si>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</si>
  <si>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</si>
  <si>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</si>
  <si>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</si>
  <si>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</si>
  <si>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</si>
  <si>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</si>
  <si>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</si>
  <si>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</si>
  <si>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</si>
  <si>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</si>
  <si>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</si>
  <si>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</si>
  <si>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</si>
  <si>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</si>
  <si>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</si>
  <si>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</si>
  <si>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</si>
  <si>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</si>
  <si>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</si>
  <si>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</si>
  <si>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</si>
  <si>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</si>
  <si>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</si>
  <si>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</si>
  <si>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</si>
  <si>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</si>
  <si>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</si>
  <si>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</si>
  <si>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</si>
  <si>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</si>
  <si>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</si>
  <si>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</si>
  <si>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</si>
  <si>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</si>
  <si>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</si>
  <si>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</si>
  <si>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</si>
  <si>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</si>
  <si>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</si>
  <si>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</si>
  <si>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</si>
  <si>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</si>
  <si>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</si>
  <si>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</si>
  <si>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</si>
  <si>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</si>
  <si>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</si>
  <si>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</si>
  <si>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</si>
  <si>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</si>
  <si>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</si>
  <si>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</si>
  <si>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</si>
  <si>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</si>
  <si>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</si>
  <si>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</si>
  <si>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</si>
  <si>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</si>
  <si>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</si>
  <si>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</si>
  <si>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</si>
  <si>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</si>
  <si>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</si>
  <si>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</si>
  <si>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</si>
  <si>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</si>
  <si>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</si>
  <si>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</si>
  <si>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</si>
  <si>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</si>
  <si>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</si>
  <si>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</si>
  <si>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</si>
  <si>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</si>
  <si>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</si>
  <si>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</si>
  <si>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</si>
  <si>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</si>
  <si>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</si>
  <si>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</si>
  <si>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</si>
  <si>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</si>
  <si>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</si>
  <si>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</si>
  <si>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</si>
  <si>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</si>
  <si>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</si>
  <si>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</si>
  <si>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</si>
  <si>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</si>
  <si>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</si>
  <si>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</si>
  <si>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</si>
  <si>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</si>
  <si>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</si>
  <si>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</si>
  <si>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</si>
  <si>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</si>
  <si>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</si>
  <si>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</si>
  <si>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</si>
  <si>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</si>
  <si>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</si>
  <si>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</si>
  <si>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</si>
  <si>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</si>
  <si>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</si>
  <si>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</si>
  <si>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</si>
  <si>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</si>
  <si>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</si>
  <si>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</si>
  <si>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</si>
  <si>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</si>
  <si>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</si>
  <si>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</si>
  <si>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</si>
  <si>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</si>
  <si>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</si>
  <si>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</si>
  <si>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</si>
  <si>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</si>
  <si>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</si>
  <si>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</si>
  <si>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</si>
  <si>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</si>
  <si>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</si>
  <si>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</si>
  <si>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</si>
  <si>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</si>
  <si>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</si>
  <si>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</si>
  <si>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</si>
  <si>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</si>
  <si>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</si>
  <si>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</si>
  <si>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</si>
  <si>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</si>
  <si>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</si>
  <si>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</si>
  <si>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</si>
  <si>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</si>
  <si>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</si>
  <si>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</si>
  <si>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</si>
  <si>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</si>
  <si>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</si>
  <si>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</si>
  <si>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</si>
  <si>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</si>
  <si>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</si>
  <si>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</si>
  <si>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</si>
  <si>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</si>
  <si>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</si>
  <si>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</si>
  <si>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</si>
  <si>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</si>
  <si>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</si>
  <si>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</si>
  <si>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</si>
  <si>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</si>
  <si>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</si>
  <si>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</si>
  <si>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</si>
  <si>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</si>
  <si>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</si>
  <si>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</si>
  <si>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</si>
  <si>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</si>
  <si>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</si>
  <si>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</si>
  <si>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</si>
  <si>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</si>
  <si>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</si>
  <si>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</si>
  <si>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</si>
  <si>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</si>
  <si>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</si>
  <si>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</si>
  <si>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</si>
  <si>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</si>
  <si>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</si>
  <si>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</si>
  <si>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</si>
  <si>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</si>
  <si>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</si>
  <si>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</si>
  <si>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</si>
  <si>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</si>
  <si>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</si>
  <si>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</si>
  <si>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</si>
  <si>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</si>
  <si>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</si>
  <si>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</si>
  <si>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</si>
  <si>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</si>
  <si>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</si>
  <si>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</si>
  <si>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</si>
  <si>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</si>
  <si>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</si>
  <si>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</si>
  <si>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</si>
  <si>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</si>
  <si>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</si>
  <si>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</si>
  <si>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</si>
  <si>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</si>
  <si>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</si>
  <si>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</si>
  <si>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</si>
  <si>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</si>
  <si>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</si>
  <si>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</si>
  <si>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</si>
  <si>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</si>
  <si>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</si>
  <si>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</si>
  <si>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</si>
  <si>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</si>
  <si>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</si>
  <si>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</si>
  <si>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</si>
  <si>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</si>
  <si>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</si>
  <si>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</si>
  <si>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</si>
  <si>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</si>
  <si>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</si>
  <si>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</si>
  <si>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</si>
  <si>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</si>
  <si>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</si>
  <si>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</si>
  <si>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</si>
  <si>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</si>
  <si>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</si>
  <si>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</si>
  <si>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</si>
  <si>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</si>
  <si>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</si>
  <si>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</si>
  <si>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</si>
  <si>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</si>
  <si>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</si>
  <si>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</si>
  <si>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</si>
  <si>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</si>
  <si>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</si>
  <si>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</si>
  <si>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</si>
  <si>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</si>
  <si>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</si>
  <si>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</si>
  <si>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</si>
  <si>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</si>
  <si>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</si>
  <si>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</si>
  <si>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</si>
  <si>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</si>
  <si>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</si>
  <si>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</si>
  <si>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</si>
  <si>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</si>
  <si>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</si>
  <si>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</si>
  <si>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</si>
  <si>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</si>
  <si>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</si>
  <si>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</si>
  <si>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</si>
  <si>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</si>
  <si>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</si>
  <si>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</si>
  <si>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</si>
  <si>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</si>
  <si>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</si>
  <si>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</si>
  <si>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</si>
  <si>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</si>
  <si>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</si>
  <si>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</si>
  <si>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</si>
  <si>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</si>
  <si>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</si>
  <si>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</si>
  <si>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</si>
  <si>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</si>
  <si>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</si>
  <si>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</si>
  <si>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</si>
  <si>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</si>
  <si>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</si>
  <si>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</si>
  <si>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</si>
  <si>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</si>
  <si>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</si>
  <si>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000-0000</t>
    <phoneticPr fontId="8"/>
  </si>
  <si>
    <t>○○町○丁目○○番地</t>
    <phoneticPr fontId="8"/>
  </si>
  <si>
    <t>0000-00-0000</t>
    <phoneticPr fontId="8"/>
  </si>
  <si>
    <t>xxxxxxxxx@xxxxx.xxx.xx</t>
    <phoneticPr fontId="8"/>
  </si>
  <si>
    <t>一筆ごとに届出</t>
  </si>
  <si>
    <t>○○町○丁目</t>
    <phoneticPr fontId="8"/>
  </si>
  <si>
    <t>○○番○</t>
    <phoneticPr fontId="8"/>
  </si>
  <si>
    <t>宅地</t>
  </si>
  <si>
    <t>都市計画法開発許可について○○市○○課と協議中</t>
    <phoneticPr fontId="8"/>
  </si>
  <si>
    <t>賃借権</t>
  </si>
  <si>
    <t>○○株式会社</t>
    <phoneticPr fontId="8"/>
  </si>
  <si>
    <t>代表取締役　板東　太郎</t>
    <phoneticPr fontId="8"/>
  </si>
  <si>
    <t>総務部　利根　三郎</t>
    <rPh sb="7" eb="9">
      <t>サブロウ</t>
    </rPh>
    <phoneticPr fontId="8"/>
  </si>
  <si>
    <t>代表取締役　赤城　六郎</t>
    <rPh sb="9" eb="10">
      <t>ロク</t>
    </rPh>
    <phoneticPr fontId="8"/>
  </si>
  <si>
    <t>近隣商業地域</t>
  </si>
  <si>
    <t>・店舗
・駐車場</t>
    <rPh sb="1" eb="3">
      <t>テンポ</t>
    </rPh>
    <rPh sb="5" eb="8">
      <t>チュウシャジョウ</t>
    </rPh>
    <phoneticPr fontId="8"/>
  </si>
  <si>
    <t>○○市</t>
  </si>
  <si>
    <t>前橋市長</t>
    <rPh sb="0" eb="4">
      <t>マエバシシチョウ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</si>
</sst>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zoomScale="90" zoomScaleNormal="85" zoomScaleSheetLayoutView="90" zoomScalePageLayoutView="70" workbookViewId="0">
      <pane ySplit="1" topLeftCell="A62" activePane="bottomLeft" state="frozen"/>
      <selection pane="bottomLeft" activeCell="H67" sqref="H67"/>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45852</v>
      </c>
      <c r="I6" s="222" t="s">
        <v>8933</v>
      </c>
      <c r="J6" s="351" t="s">
        <v>9018</v>
      </c>
    </row>
    <row r="7" spans="1:10" ht="33" customHeight="1" thickBot="1">
      <c r="C7" s="223" t="s">
        <v>8037</v>
      </c>
      <c r="D7" s="473" t="s">
        <v>184</v>
      </c>
      <c r="E7" s="474"/>
      <c r="F7" s="475"/>
      <c r="G7" s="304" t="str">
        <f>IF(ISBLANK(H7),"必須","入力済")</f>
        <v>入力済</v>
      </c>
      <c r="H7" s="88">
        <v>45839</v>
      </c>
      <c r="I7" s="224" t="s">
        <v>8933</v>
      </c>
      <c r="J7" s="352" t="s">
        <v>9019</v>
      </c>
    </row>
    <row r="8" spans="1:10" ht="33" customHeight="1">
      <c r="C8" s="225" t="s">
        <v>8038</v>
      </c>
      <c r="D8" s="463" t="s">
        <v>8559</v>
      </c>
      <c r="E8" s="465" t="s">
        <v>8594</v>
      </c>
      <c r="F8" s="466"/>
      <c r="G8" s="304" t="str">
        <f>IF(ISBLANK(H8),"必須","入力済")</f>
        <v>入力済</v>
      </c>
      <c r="H8" s="63" t="s">
        <v>11120</v>
      </c>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入力済</v>
      </c>
      <c r="H10" s="62" t="s">
        <v>8057</v>
      </c>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11111</v>
      </c>
      <c r="I14" s="231" t="s">
        <v>8787</v>
      </c>
      <c r="J14" s="356" t="s">
        <v>9020</v>
      </c>
    </row>
    <row r="15" spans="1:10" ht="33" customHeight="1">
      <c r="C15" s="232" t="s">
        <v>8037</v>
      </c>
      <c r="D15" s="469"/>
      <c r="E15" s="448" t="s">
        <v>188</v>
      </c>
      <c r="F15" s="449"/>
      <c r="G15" s="307" t="str">
        <f>IF(ISBLANK(H15),"必須","入力済")</f>
        <v>入力済</v>
      </c>
      <c r="H15" s="56" t="s">
        <v>250</v>
      </c>
      <c r="I15" s="233" t="s">
        <v>8624</v>
      </c>
      <c r="J15" s="357" t="s">
        <v>8627</v>
      </c>
    </row>
    <row r="16" spans="1:10" ht="33" customHeight="1">
      <c r="C16" s="227" t="s">
        <v>8038</v>
      </c>
      <c r="D16" s="469"/>
      <c r="E16" s="448" t="s">
        <v>187</v>
      </c>
      <c r="F16" s="449"/>
      <c r="G16" s="307" t="str">
        <f>IF(ISBLANK(H16),"必須","入力済")</f>
        <v>入力済</v>
      </c>
      <c r="H16" s="56" t="s">
        <v>11127</v>
      </c>
      <c r="I16" s="233" t="s">
        <v>8624</v>
      </c>
      <c r="J16" s="357" t="s">
        <v>8628</v>
      </c>
    </row>
    <row r="17" spans="3:10" ht="33">
      <c r="C17" s="227" t="s">
        <v>8039</v>
      </c>
      <c r="D17" s="469"/>
      <c r="E17" s="478" t="s">
        <v>8754</v>
      </c>
      <c r="F17" s="479"/>
      <c r="G17" s="307" t="str">
        <f>IF(ISBLANK(H17),"必須","入力済")</f>
        <v>入力済</v>
      </c>
      <c r="H17" s="118" t="s">
        <v>11112</v>
      </c>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入力済</v>
      </c>
      <c r="H19" s="63" t="s">
        <v>7838</v>
      </c>
      <c r="I19" s="236" t="s">
        <v>8624</v>
      </c>
      <c r="J19" s="359" t="s">
        <v>9084</v>
      </c>
    </row>
    <row r="20" spans="3:10" ht="49.5">
      <c r="C20" s="227" t="s">
        <v>8536</v>
      </c>
      <c r="D20" s="469"/>
      <c r="E20" s="448" t="str">
        <f>IF(H19="", "氏名（法人の場合は法人名）", IF(H19="個人", "氏名", "法人名"))</f>
        <v>法人名</v>
      </c>
      <c r="F20" s="449"/>
      <c r="G20" s="308" t="str">
        <f>IF(ISBLANK(H20),"必須","入力済")</f>
        <v>入力済</v>
      </c>
      <c r="H20" s="118" t="s">
        <v>11121</v>
      </c>
      <c r="I20" s="237" t="s">
        <v>8789</v>
      </c>
      <c r="J20" s="357" t="s">
        <v>8767</v>
      </c>
    </row>
    <row r="21" spans="3:10" ht="49.5">
      <c r="C21" s="227" t="s">
        <v>8537</v>
      </c>
      <c r="D21" s="469"/>
      <c r="E21" s="480" t="s">
        <v>9068</v>
      </c>
      <c r="F21" s="481"/>
      <c r="G21" s="305" t="str">
        <f>IF(ISBLANK(H21),"必須","入力済")</f>
        <v>入力済</v>
      </c>
      <c r="H21" s="119" t="s">
        <v>11122</v>
      </c>
      <c r="I21" s="238" t="s">
        <v>8789</v>
      </c>
      <c r="J21" s="354" t="s">
        <v>8768</v>
      </c>
    </row>
    <row r="22" spans="3:10" ht="33">
      <c r="C22" s="227" t="s">
        <v>8538</v>
      </c>
      <c r="D22" s="469"/>
      <c r="E22" s="448" t="s">
        <v>8472</v>
      </c>
      <c r="F22" s="449"/>
      <c r="G22" s="309" t="str">
        <f>IF(ISBLANK(H22),"必須","入力済")</f>
        <v>入力済</v>
      </c>
      <c r="H22" s="118" t="s">
        <v>11113</v>
      </c>
      <c r="I22" s="237" t="s">
        <v>8787</v>
      </c>
      <c r="J22" s="357" t="s">
        <v>8630</v>
      </c>
    </row>
    <row r="23" spans="3:10" ht="49.5" customHeight="1">
      <c r="C23" s="227" t="s">
        <v>8539</v>
      </c>
      <c r="D23" s="469"/>
      <c r="E23" s="448" t="s">
        <v>8467</v>
      </c>
      <c r="F23" s="449"/>
      <c r="G23" s="308" t="str">
        <f>IF(ISBLANK(H23),"必須","入力済")</f>
        <v>入力済</v>
      </c>
      <c r="H23" s="56" t="s">
        <v>8112</v>
      </c>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入力済</v>
      </c>
      <c r="H26" s="63" t="s">
        <v>8088</v>
      </c>
      <c r="I26" s="240" t="s">
        <v>8624</v>
      </c>
      <c r="J26" s="353" t="s">
        <v>9069</v>
      </c>
    </row>
    <row r="27" spans="3:10" ht="49.5">
      <c r="C27" s="227" t="s">
        <v>8543</v>
      </c>
      <c r="D27" s="506"/>
      <c r="E27" s="476" t="s">
        <v>8562</v>
      </c>
      <c r="F27" s="477"/>
      <c r="G27" s="305" t="str">
        <f t="shared" si="0"/>
        <v>入力済</v>
      </c>
      <c r="H27" s="119" t="s">
        <v>11123</v>
      </c>
      <c r="I27" s="241" t="s">
        <v>8789</v>
      </c>
      <c r="J27" s="361" t="s">
        <v>8769</v>
      </c>
    </row>
    <row r="28" spans="3:10" ht="33">
      <c r="C28" s="227" t="s">
        <v>8544</v>
      </c>
      <c r="D28" s="506"/>
      <c r="E28" s="480" t="s">
        <v>8563</v>
      </c>
      <c r="F28" s="481"/>
      <c r="G28" s="305" t="str">
        <f t="shared" si="0"/>
        <v>入力済</v>
      </c>
      <c r="H28" s="119" t="s">
        <v>11113</v>
      </c>
      <c r="I28" s="241" t="s">
        <v>8787</v>
      </c>
      <c r="J28" s="361" t="s">
        <v>8548</v>
      </c>
    </row>
    <row r="29" spans="3:10" ht="33.75" thickBot="1">
      <c r="C29" s="229" t="s">
        <v>8545</v>
      </c>
      <c r="D29" s="507"/>
      <c r="E29" s="440" t="s">
        <v>8520</v>
      </c>
      <c r="F29" s="442"/>
      <c r="G29" s="311" t="str">
        <f t="shared" si="0"/>
        <v>入力済</v>
      </c>
      <c r="H29" s="97" t="s">
        <v>11114</v>
      </c>
      <c r="I29" s="242" t="s">
        <v>8787</v>
      </c>
      <c r="J29" s="362" t="s">
        <v>8770</v>
      </c>
    </row>
    <row r="30" spans="3:10" ht="49.5" customHeight="1">
      <c r="C30" s="225" t="s">
        <v>8546</v>
      </c>
      <c r="D30" s="463" t="s">
        <v>8564</v>
      </c>
      <c r="E30" s="465" t="s">
        <v>185</v>
      </c>
      <c r="F30" s="466"/>
      <c r="G30" s="312" t="str">
        <f t="shared" si="0"/>
        <v>入力済</v>
      </c>
      <c r="H30" s="63" t="s">
        <v>7844</v>
      </c>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入力済</v>
      </c>
      <c r="H32" s="70" t="s">
        <v>8600</v>
      </c>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11111</v>
      </c>
      <c r="I37" s="231" t="s">
        <v>8787</v>
      </c>
      <c r="J37" s="356" t="s">
        <v>9020</v>
      </c>
    </row>
    <row r="38" spans="2:10" ht="33" customHeight="1">
      <c r="C38" s="227" t="s">
        <v>8037</v>
      </c>
      <c r="D38" s="485"/>
      <c r="E38" s="448" t="s">
        <v>188</v>
      </c>
      <c r="F38" s="449"/>
      <c r="G38" s="308" t="str">
        <f>IF(ISBLANK(H38),"必須","入力済")</f>
        <v>入力済</v>
      </c>
      <c r="H38" s="56" t="s">
        <v>250</v>
      </c>
      <c r="I38" s="233" t="s">
        <v>8624</v>
      </c>
      <c r="J38" s="357" t="s">
        <v>8627</v>
      </c>
    </row>
    <row r="39" spans="2:10" ht="33" customHeight="1">
      <c r="C39" s="227" t="s">
        <v>8038</v>
      </c>
      <c r="D39" s="485"/>
      <c r="E39" s="448" t="s">
        <v>187</v>
      </c>
      <c r="F39" s="449"/>
      <c r="G39" s="307" t="str">
        <f>IF(ISBLANK(H39),"必須","入力済")</f>
        <v>入力済</v>
      </c>
      <c r="H39" s="56" t="s">
        <v>11127</v>
      </c>
      <c r="I39" s="233" t="s">
        <v>8624</v>
      </c>
      <c r="J39" s="357" t="s">
        <v>8628</v>
      </c>
    </row>
    <row r="40" spans="2:10" ht="33">
      <c r="C40" s="227" t="s">
        <v>8039</v>
      </c>
      <c r="D40" s="485"/>
      <c r="E40" s="448" t="s">
        <v>8754</v>
      </c>
      <c r="F40" s="449"/>
      <c r="G40" s="308" t="str">
        <f>IF(ISBLANK(H40),"必須","入力済")</f>
        <v>入力済</v>
      </c>
      <c r="H40" s="118" t="s">
        <v>11112</v>
      </c>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入力済</v>
      </c>
      <c r="H42" s="63" t="s">
        <v>7838</v>
      </c>
      <c r="I42" s="236" t="s">
        <v>8624</v>
      </c>
      <c r="J42" s="359" t="s">
        <v>9085</v>
      </c>
    </row>
    <row r="43" spans="2:10" ht="49.5">
      <c r="C43" s="227" t="s">
        <v>8536</v>
      </c>
      <c r="D43" s="491"/>
      <c r="E43" s="448" t="str">
        <f>IF(H42="", "氏名（法人の場合は法人名）", IF(H42="個人", "氏名", "法人名"))</f>
        <v>法人名</v>
      </c>
      <c r="F43" s="449"/>
      <c r="G43" s="308" t="str">
        <f>IF(ISBLANK(H43),"必須","入力済")</f>
        <v>入力済</v>
      </c>
      <c r="H43" s="118" t="s">
        <v>11121</v>
      </c>
      <c r="I43" s="237" t="s">
        <v>8789</v>
      </c>
      <c r="J43" s="357" t="s">
        <v>9067</v>
      </c>
    </row>
    <row r="44" spans="2:10" ht="50.25" thickBot="1">
      <c r="C44" s="229" t="s">
        <v>8537</v>
      </c>
      <c r="D44" s="492"/>
      <c r="E44" s="438" t="s">
        <v>9068</v>
      </c>
      <c r="F44" s="439"/>
      <c r="G44" s="311" t="str">
        <f>IF(ISBLANK(H44),"必須","入力済")</f>
        <v>入力済</v>
      </c>
      <c r="H44" s="120" t="s">
        <v>11124</v>
      </c>
      <c r="I44" s="244" t="s">
        <v>8789</v>
      </c>
      <c r="J44" s="363" t="s">
        <v>8768</v>
      </c>
    </row>
    <row r="45" spans="2:10" ht="49.5" customHeight="1" thickBot="1">
      <c r="C45" s="223" t="s">
        <v>8538</v>
      </c>
      <c r="D45" s="443" t="s">
        <v>8569</v>
      </c>
      <c r="E45" s="444"/>
      <c r="F45" s="445"/>
      <c r="G45" s="313" t="str">
        <f>IF(ISBLANK(H45),"必須","入力済")</f>
        <v>入力済</v>
      </c>
      <c r="H45" s="70" t="s">
        <v>8600</v>
      </c>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8619</v>
      </c>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入力済</v>
      </c>
      <c r="H53" s="68">
        <v>3</v>
      </c>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入力済</v>
      </c>
      <c r="H62" s="95" t="s">
        <v>11115</v>
      </c>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群馬県</v>
      </c>
      <c r="I66" s="261" t="s">
        <v>8639</v>
      </c>
      <c r="J66" s="353" t="s">
        <v>8637</v>
      </c>
    </row>
    <row r="67" spans="1:10" ht="33" customHeight="1">
      <c r="A67" s="262" t="str">
        <f>行政用!H18</f>
        <v>群馬県_10</v>
      </c>
      <c r="C67" s="227" t="s">
        <v>8037</v>
      </c>
      <c r="D67" s="469"/>
      <c r="E67" s="448" t="s">
        <v>187</v>
      </c>
      <c r="F67" s="449"/>
      <c r="G67" s="308" t="str">
        <f>IF(ISBLANK(H67),"必須","入力済")</f>
        <v>入力済</v>
      </c>
      <c r="H67" s="56" t="s">
        <v>1950</v>
      </c>
      <c r="I67" s="233" t="s">
        <v>8624</v>
      </c>
      <c r="J67" s="357" t="s">
        <v>8638</v>
      </c>
    </row>
    <row r="68" spans="1:10" ht="33">
      <c r="C68" s="227" t="s">
        <v>8038</v>
      </c>
      <c r="D68" s="469"/>
      <c r="E68" s="498" t="s">
        <v>8573</v>
      </c>
      <c r="F68" s="263" t="s">
        <v>8574</v>
      </c>
      <c r="G68" s="308" t="str">
        <f>IF(ISBLANK(H68),"必須","入力済")</f>
        <v>入力済</v>
      </c>
      <c r="H68" s="118" t="s">
        <v>11116</v>
      </c>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入力済</v>
      </c>
      <c r="H69" s="118" t="s">
        <v>11117</v>
      </c>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入力済</v>
      </c>
      <c r="H72" s="63" t="s">
        <v>11118</v>
      </c>
      <c r="I72" s="236" t="s">
        <v>8624</v>
      </c>
      <c r="J72" s="373" t="s">
        <v>9079</v>
      </c>
    </row>
    <row r="73" spans="1:10" ht="33" customHeight="1" thickBot="1">
      <c r="C73" s="229" t="s">
        <v>8537</v>
      </c>
      <c r="D73" s="464"/>
      <c r="E73" s="440" t="s">
        <v>8579</v>
      </c>
      <c r="F73" s="442"/>
      <c r="G73" s="306" t="str">
        <f>IF(ISBLANK(H73),"必須","入力済")</f>
        <v>入力済</v>
      </c>
      <c r="H73" s="62" t="s">
        <v>11118</v>
      </c>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入力済</v>
      </c>
      <c r="H75" s="69">
        <v>1450.37</v>
      </c>
      <c r="I75" s="273" t="s">
        <v>8787</v>
      </c>
      <c r="J75" s="364" t="s">
        <v>8773</v>
      </c>
    </row>
    <row r="76" spans="1:10" ht="66" customHeight="1" thickBot="1">
      <c r="C76" s="223" t="s">
        <v>8540</v>
      </c>
      <c r="D76" s="443" t="s">
        <v>8612</v>
      </c>
      <c r="E76" s="444"/>
      <c r="F76" s="445"/>
      <c r="G76" s="313" t="str">
        <f>IF(ISBLANK(H76),"必須","入力済")</f>
        <v>入力済</v>
      </c>
      <c r="H76" s="70" t="s">
        <v>8615</v>
      </c>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入力済</v>
      </c>
      <c r="H83" s="62" t="s">
        <v>8088</v>
      </c>
      <c r="I83" s="247" t="s">
        <v>8624</v>
      </c>
      <c r="J83" s="355" t="s">
        <v>9030</v>
      </c>
    </row>
    <row r="84" spans="2:10" ht="33">
      <c r="C84" s="227" t="s">
        <v>8037</v>
      </c>
      <c r="D84" s="499" t="s">
        <v>8572</v>
      </c>
      <c r="E84" s="499" t="s">
        <v>8573</v>
      </c>
      <c r="F84" s="278" t="s">
        <v>8574</v>
      </c>
      <c r="G84" s="323" t="str">
        <f>IF(ISBLANK(H84),"必須","入力済")</f>
        <v>入力済</v>
      </c>
      <c r="H84" s="59" t="s">
        <v>11116</v>
      </c>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入力済</v>
      </c>
      <c r="H85" s="59" t="s">
        <v>11117</v>
      </c>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入力済</v>
      </c>
      <c r="H88" s="78" t="s">
        <v>11118</v>
      </c>
      <c r="I88" s="285" t="s">
        <v>8624</v>
      </c>
      <c r="J88" s="376" t="s">
        <v>9079</v>
      </c>
    </row>
    <row r="89" spans="2:10" ht="33" customHeight="1" thickBot="1">
      <c r="C89" s="229" t="s">
        <v>8536</v>
      </c>
      <c r="D89" s="501"/>
      <c r="E89" s="438" t="s">
        <v>8579</v>
      </c>
      <c r="F89" s="439"/>
      <c r="G89" s="326" t="str">
        <f>IF(ISBLANK(H89),"必須","入力済")</f>
        <v>入力済</v>
      </c>
      <c r="H89" s="65" t="s">
        <v>11118</v>
      </c>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入力済</v>
      </c>
      <c r="H91" s="79">
        <v>1419.63</v>
      </c>
      <c r="I91" s="289" t="s">
        <v>8787</v>
      </c>
      <c r="J91" s="367" t="s">
        <v>8776</v>
      </c>
    </row>
    <row r="92" spans="2:10" ht="66" customHeight="1" thickBot="1">
      <c r="C92" s="223" t="s">
        <v>8539</v>
      </c>
      <c r="D92" s="427" t="s">
        <v>8612</v>
      </c>
      <c r="E92" s="428"/>
      <c r="F92" s="429"/>
      <c r="G92" s="329" t="str">
        <f>IF(ISBLANK(H92),"必須","入力済")</f>
        <v>入力済</v>
      </c>
      <c r="H92" s="71" t="s">
        <v>8615</v>
      </c>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入力済</v>
      </c>
      <c r="H99" s="65" t="s">
        <v>8088</v>
      </c>
      <c r="I99" s="283" t="s">
        <v>8624</v>
      </c>
      <c r="J99" s="363" t="s">
        <v>9031</v>
      </c>
    </row>
    <row r="100" spans="2:10" ht="33">
      <c r="C100" s="227" t="s">
        <v>8037</v>
      </c>
      <c r="D100" s="499" t="s">
        <v>8572</v>
      </c>
      <c r="E100" s="499" t="s">
        <v>8573</v>
      </c>
      <c r="F100" s="278" t="s">
        <v>8574</v>
      </c>
      <c r="G100" s="323" t="str">
        <f>IF(ISBLANK(H100),"必須","入力済")</f>
        <v>入力済</v>
      </c>
      <c r="H100" s="59" t="s">
        <v>11116</v>
      </c>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入力済</v>
      </c>
      <c r="H101" s="59" t="s">
        <v>11117</v>
      </c>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入力済</v>
      </c>
      <c r="H104" s="78" t="s">
        <v>11118</v>
      </c>
      <c r="I104" s="285" t="s">
        <v>8624</v>
      </c>
      <c r="J104" s="376" t="s">
        <v>9079</v>
      </c>
    </row>
    <row r="105" spans="2:10" ht="33" customHeight="1" thickBot="1">
      <c r="C105" s="229" t="s">
        <v>8536</v>
      </c>
      <c r="D105" s="501"/>
      <c r="E105" s="438" t="s">
        <v>8579</v>
      </c>
      <c r="F105" s="439"/>
      <c r="G105" s="326" t="str">
        <f>IF(ISBLANK(H105),"必須","入力済")</f>
        <v>入力済</v>
      </c>
      <c r="H105" s="65" t="s">
        <v>11118</v>
      </c>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入力済</v>
      </c>
      <c r="H107" s="79">
        <v>830</v>
      </c>
      <c r="I107" s="289" t="s">
        <v>8787</v>
      </c>
      <c r="J107" s="367" t="s">
        <v>8776</v>
      </c>
    </row>
    <row r="108" spans="2:10" ht="66" customHeight="1" thickBot="1">
      <c r="C108" s="223" t="s">
        <v>8539</v>
      </c>
      <c r="D108" s="427" t="s">
        <v>8612</v>
      </c>
      <c r="E108" s="428"/>
      <c r="F108" s="429"/>
      <c r="G108" s="329" t="str">
        <f>IF(ISBLANK(H108),"必須","入力済")</f>
        <v>入力済</v>
      </c>
      <c r="H108" s="71" t="s">
        <v>8615</v>
      </c>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入力済</v>
      </c>
      <c r="H115" s="65" t="s">
        <v>8600</v>
      </c>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3700</v>
      </c>
      <c r="I147" s="273" t="s">
        <v>8787</v>
      </c>
      <c r="J147" s="364" t="s">
        <v>8777</v>
      </c>
    </row>
    <row r="148" spans="2:10" ht="33" customHeight="1" thickBot="1">
      <c r="C148" s="223" t="s">
        <v>8037</v>
      </c>
      <c r="D148" s="443" t="s">
        <v>8581</v>
      </c>
      <c r="E148" s="444"/>
      <c r="F148" s="445"/>
      <c r="G148" s="313" t="str">
        <f>IF(ISBLANK(H148),"必須","入力済")</f>
        <v>入力済</v>
      </c>
      <c r="H148" s="93">
        <v>111000000</v>
      </c>
      <c r="I148" s="276" t="s">
        <v>8787</v>
      </c>
      <c r="J148" s="364" t="s">
        <v>8778</v>
      </c>
    </row>
    <row r="149" spans="2:10" ht="33" customHeight="1" thickBot="1">
      <c r="C149" s="223" t="s">
        <v>8038</v>
      </c>
      <c r="D149" s="443" t="s">
        <v>8582</v>
      </c>
      <c r="E149" s="444"/>
      <c r="F149" s="445"/>
      <c r="G149" s="313" t="str">
        <f>IF(ISBLANK(H149),"必須","自動計算")</f>
        <v>自動計算</v>
      </c>
      <c r="H149" s="336">
        <f>IF(OR(H147="", H148="", H147=0), "", CEILING(H148/H147, 1))</f>
        <v>30000</v>
      </c>
      <c r="I149" s="294" t="s">
        <v>8639</v>
      </c>
      <c r="J149" s="364" t="s">
        <v>9086</v>
      </c>
    </row>
    <row r="150" spans="2:10" ht="33" customHeight="1" thickBot="1">
      <c r="C150" s="223" t="s">
        <v>8039</v>
      </c>
      <c r="D150" s="427" t="s">
        <v>8583</v>
      </c>
      <c r="E150" s="428"/>
      <c r="F150" s="429"/>
      <c r="G150" s="322" t="str">
        <f>IF(ISBLANK(H150),"必須","入力済")</f>
        <v>入力済</v>
      </c>
      <c r="H150" s="77">
        <v>20000000</v>
      </c>
      <c r="I150" s="271" t="s">
        <v>9042</v>
      </c>
      <c r="J150" s="367" t="s">
        <v>8779</v>
      </c>
    </row>
    <row r="151" spans="2:10" ht="19.5" thickBot="1"/>
    <row r="152" spans="2:10" ht="63" customHeight="1" thickBot="1">
      <c r="C152" s="223" t="s">
        <v>8040</v>
      </c>
      <c r="D152" s="443" t="s">
        <v>8611</v>
      </c>
      <c r="E152" s="444"/>
      <c r="F152" s="445"/>
      <c r="G152" s="318" t="str">
        <f>IF(ISBLANK($H$152), "必須",  "入力済")</f>
        <v>入力済</v>
      </c>
      <c r="H152" s="94">
        <v>0</v>
      </c>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8485</v>
      </c>
      <c r="I156" s="247" t="s">
        <v>8624</v>
      </c>
      <c r="J156" s="355" t="s">
        <v>8640</v>
      </c>
    </row>
    <row r="157" spans="2:10" ht="33" customHeight="1" thickBot="1">
      <c r="C157" s="223" t="s">
        <v>8037</v>
      </c>
      <c r="D157" s="430" t="s">
        <v>8585</v>
      </c>
      <c r="E157" s="431"/>
      <c r="F157" s="432"/>
      <c r="G157" s="316" t="str">
        <f>IF(ISBLANK(H157),"必須","入力済")</f>
        <v>入力済</v>
      </c>
      <c r="H157" s="71" t="s">
        <v>11125</v>
      </c>
      <c r="I157" s="288" t="s">
        <v>8624</v>
      </c>
      <c r="J157" s="367" t="s">
        <v>8641</v>
      </c>
    </row>
    <row r="158" spans="2:10" ht="314.25" thickBot="1">
      <c r="C158" s="223" t="s">
        <v>8038</v>
      </c>
      <c r="D158" s="450" t="s">
        <v>8621</v>
      </c>
      <c r="E158" s="444"/>
      <c r="F158" s="445"/>
      <c r="G158" s="318" t="str">
        <f>IF(ISBLANK(H158), "必須", "入力済" &amp; CHAR(10) &amp; "（" &amp; LEN(SUBSTITUTE(H158, CHAR(10), "")) &amp; "文字）")</f>
        <v>入力済
（7文字）</v>
      </c>
      <c r="H158" s="73" t="s">
        <v>11126</v>
      </c>
      <c r="I158" s="297" t="s">
        <v>8789</v>
      </c>
      <c r="J158" s="381" t="s">
        <v>9043</v>
      </c>
    </row>
    <row r="159" spans="2:10" ht="66.75" thickBot="1">
      <c r="C159" s="223" t="s">
        <v>8039</v>
      </c>
      <c r="D159" s="443" t="s">
        <v>8506</v>
      </c>
      <c r="E159" s="444"/>
      <c r="F159" s="445"/>
      <c r="G159" s="331" t="str">
        <f>IF(ISBLANK(H159), "必須", "入力済" &amp; CHAR(10) &amp; "（" &amp; LEN(SUBSTITUTE(H159, CHAR(10), "")) &amp; "文字）")</f>
        <v>入力済
（3文字）</v>
      </c>
      <c r="H159" s="86" t="s">
        <v>7978</v>
      </c>
      <c r="I159" s="275" t="s">
        <v>8789</v>
      </c>
      <c r="J159" s="382" t="s">
        <v>9044</v>
      </c>
    </row>
    <row r="160" spans="2:10" ht="33" customHeight="1" thickBot="1">
      <c r="C160" s="223" t="s">
        <v>8040</v>
      </c>
      <c r="D160" s="443" t="s">
        <v>8508</v>
      </c>
      <c r="E160" s="444"/>
      <c r="F160" s="445"/>
      <c r="G160" s="319" t="str">
        <f>IF(ISBLANK(H160),"必須","入力済")</f>
        <v>入力済</v>
      </c>
      <c r="H160" s="70" t="s">
        <v>8088</v>
      </c>
      <c r="I160" s="272" t="s">
        <v>8624</v>
      </c>
      <c r="J160" s="383" t="s">
        <v>8642</v>
      </c>
    </row>
    <row r="161" spans="2:10" ht="49.5" customHeight="1" thickBot="1">
      <c r="C161" s="223" t="s">
        <v>8535</v>
      </c>
      <c r="D161" s="450" t="s">
        <v>8747</v>
      </c>
      <c r="E161" s="444"/>
      <c r="F161" s="445"/>
      <c r="G161" s="321" t="str">
        <f>IF(ISBLANK(H161),"必須","入力済")</f>
        <v>入力済</v>
      </c>
      <c r="H161" s="69">
        <v>3700</v>
      </c>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入力済</v>
      </c>
      <c r="H164" s="70" t="s">
        <v>8088</v>
      </c>
      <c r="I164" s="272" t="s">
        <v>8624</v>
      </c>
      <c r="J164" s="383" t="s">
        <v>8685</v>
      </c>
    </row>
    <row r="165" spans="2:10" ht="33" customHeight="1" thickBot="1">
      <c r="C165" s="223" t="s">
        <v>8538</v>
      </c>
      <c r="D165" s="427" t="s">
        <v>8510</v>
      </c>
      <c r="E165" s="428"/>
      <c r="F165" s="429"/>
      <c r="G165" s="328" t="str">
        <f>IF(ISBLANK(H165),"該当する場合","入力済")</f>
        <v>入力済</v>
      </c>
      <c r="H165" s="71" t="s">
        <v>8088</v>
      </c>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入力済</v>
      </c>
      <c r="H170" s="74" t="s">
        <v>11119</v>
      </c>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8600</v>
      </c>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11" orientation="portrait"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J4" sqref="AJ4:AS4"/>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前橋市長</v>
      </c>
      <c r="C3" s="823"/>
      <c r="D3" s="823"/>
      <c r="E3" s="823"/>
      <c r="F3" s="823"/>
      <c r="G3" s="823"/>
      <c r="H3" s="823"/>
      <c r="I3" s="823"/>
      <c r="J3" s="823"/>
      <c r="K3" s="823"/>
      <c r="L3" s="130" t="s">
        <v>8108</v>
      </c>
      <c r="AF3" s="824" t="s">
        <v>8107</v>
      </c>
      <c r="AG3" s="825"/>
      <c r="AH3" s="825"/>
      <c r="AI3" s="826"/>
      <c r="AJ3" s="827">
        <f>IF(ISBLANK(入力フォーム!H6), "", 入力フォーム!H6)</f>
        <v>45852</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前橋市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・(貸)・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45839</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○○株式会社</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板東　太郎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代表取締役　赤城　六郎</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群馬県○○市○○町○丁目○○番地</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群馬県○○市○○町○丁目○○番地</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総務部　利根　三郎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xxxxxxxxx@xxxxx.xxx.xx</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前橋市○○町○丁目○○番○</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宅地</v>
      </c>
      <c r="V31" s="723"/>
      <c r="W31" s="723"/>
      <c r="X31" s="724"/>
      <c r="Y31" s="617">
        <f>IF(ISBLANK(入力フォーム!H75), "", 入力フォーム!H75)</f>
        <v>1450.37</v>
      </c>
      <c r="Z31" s="618"/>
      <c r="AA31" s="618"/>
      <c r="AB31" s="619"/>
      <c r="AC31" s="623" t="str">
        <f>IF(ISBLANK(入力フォーム!H76), "", 入力フォーム!H76)</f>
        <v>定期借地権</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宅地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前橋市○○町○丁目○○番○</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1419.63</v>
      </c>
      <c r="Z33" s="621"/>
      <c r="AA33" s="621"/>
      <c r="AB33" s="622"/>
      <c r="AC33" s="623" t="str">
        <f>IF(ISBLANK(入力フォーム!H92), "", 入力フォーム!H92)</f>
        <v>定期借地権</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前橋市○○町○丁目○○番○</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宅地</v>
      </c>
      <c r="V35" s="615"/>
      <c r="W35" s="615"/>
      <c r="X35" s="616"/>
      <c r="Y35" s="617">
        <f>IF(ISBLANK(入力フォーム!H107), "", 入力フォーム!H107)</f>
        <v>830</v>
      </c>
      <c r="Z35" s="618"/>
      <c r="AA35" s="618"/>
      <c r="AB35" s="619"/>
      <c r="AC35" s="623" t="str">
        <f>IF(ISBLANK(入力フォーム!H108), "", 入力フォーム!H108)</f>
        <v>定期借地権</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宅地</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3</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3700</v>
      </c>
      <c r="Z42" s="665"/>
      <c r="AA42" s="665"/>
      <c r="AB42" s="666"/>
      <c r="AC42" s="651"/>
      <c r="AD42" s="651"/>
      <c r="AE42" s="651"/>
      <c r="AF42" s="651"/>
      <c r="AG42" s="651"/>
      <c r="AH42" s="651"/>
      <c r="AI42" s="651"/>
      <c r="AJ42" s="651"/>
      <c r="AK42" s="667">
        <f>IF(ISBLANK(入力フォーム!H148), "", 入力フォーム!H148)</f>
        <v>111000000</v>
      </c>
      <c r="AL42" s="668"/>
      <c r="AM42" s="668"/>
      <c r="AN42" s="668"/>
      <c r="AO42" s="669"/>
      <c r="AP42" s="670">
        <f>IF(ISBLANK(入力フォーム!H150), "", 入力フォーム!H150)</f>
        <v>20000000</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・店舗
・駐車場</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(近隣商業地域)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駐車場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3700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都市計画法開発許可について○○市○○課と協議中</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9" sqref="F9"/>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44" activePane="bottomLeft" state="frozen"/>
      <selection activeCell="E16" sqref="E16:G16"/>
      <selection pane="bottomLeft" activeCell="G43" sqref="G43:I4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11128</v>
      </c>
      <c r="I17" s="343" t="s">
        <v>8789</v>
      </c>
      <c r="J17" s="389" t="s">
        <v>9045</v>
      </c>
      <c r="L17" s="339"/>
    </row>
    <row r="18" spans="2:12" s="253" customFormat="1" ht="33">
      <c r="C18" s="227" t="s">
        <v>8037</v>
      </c>
      <c r="D18" s="411"/>
      <c r="E18" s="862" t="s">
        <v>8851</v>
      </c>
      <c r="F18" s="862"/>
      <c r="G18" s="348" t="str">
        <f>IF(ISBLANK(H18),"必須","入力済")</f>
        <v>入力済</v>
      </c>
      <c r="H18" s="58" t="s">
        <v>8862</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前橋市</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一団の届出の場合、必須</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10</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○○町○丁目○○番地</v>
      </c>
      <c r="F16" s="4" t="s">
        <v>169</v>
      </c>
      <c r="G16" s="4"/>
      <c r="H16" s="106" t="s">
        <v>9056</v>
      </c>
      <c r="I16" s="4"/>
      <c r="J16" s="12"/>
    </row>
    <row r="17" spans="2:10" ht="16.5" customHeight="1">
      <c r="B17" s="13">
        <v>13</v>
      </c>
      <c r="C17" s="13" t="s">
        <v>50</v>
      </c>
      <c r="D17" s="13" t="s">
        <v>51</v>
      </c>
      <c r="E17" s="110" t="str">
        <f>IF(入力フォーム!H20="", "", IFERROR(SUBSTITUTE(CLEAN(入力フォーム!H20), ",", "，"), ""))</f>
        <v>○○株式会社</v>
      </c>
      <c r="F17" s="4" t="s">
        <v>169</v>
      </c>
      <c r="G17" s="4"/>
      <c r="H17" s="106" t="s">
        <v>9056</v>
      </c>
      <c r="I17" s="4"/>
      <c r="J17" s="12"/>
    </row>
    <row r="18" spans="2:10" ht="16.5" customHeight="1">
      <c r="B18" s="13">
        <v>14</v>
      </c>
      <c r="C18" s="13" t="s">
        <v>54</v>
      </c>
      <c r="D18" s="13" t="s">
        <v>55</v>
      </c>
      <c r="E18" s="110" t="str">
        <f>IF(入力フォーム!H21="", "", IFERROR(SUBSTITUTE(CLEAN(入力フォーム!H21), ",", "，"), ""))</f>
        <v>代表取締役　板東　太郎</v>
      </c>
      <c r="F18" s="4" t="s">
        <v>9052</v>
      </c>
      <c r="G18" s="4"/>
      <c r="H18" s="106" t="s">
        <v>9056</v>
      </c>
      <c r="I18" s="4"/>
      <c r="J18" s="12"/>
    </row>
    <row r="19" spans="2:10" ht="16.5" customHeight="1">
      <c r="B19" s="13">
        <v>15</v>
      </c>
      <c r="C19" s="13" t="s">
        <v>58</v>
      </c>
      <c r="D19" s="13" t="s">
        <v>59</v>
      </c>
      <c r="E19" s="110" t="str">
        <f>IF(入力フォーム!H27="", "", IFERROR(SUBSTITUTE(CLEAN(入力フォーム!H27), ",", "，"), ""))</f>
        <v>総務部　利根　三郎</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2</v>
      </c>
      <c r="F21" s="4" t="s">
        <v>169</v>
      </c>
      <c r="G21" s="4"/>
      <c r="H21" s="106" t="s">
        <v>9056</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9052</v>
      </c>
      <c r="G22" s="3"/>
      <c r="H22" s="106" t="s">
        <v>9056</v>
      </c>
      <c r="I22" s="3"/>
      <c r="J22" s="12"/>
    </row>
    <row r="23" spans="2:10" ht="16.5" customHeight="1">
      <c r="B23" s="13">
        <v>19</v>
      </c>
      <c r="C23" s="13" t="s">
        <v>74</v>
      </c>
      <c r="D23" s="13" t="s">
        <v>75</v>
      </c>
      <c r="E23" s="109" t="str">
        <f>IFERROR(INDEX(参照D!L5:L11, MATCH(入力フォーム!H30, 参照D!K5:K11, 0)), "")</f>
        <v>5</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○○町○丁目○○番地</v>
      </c>
      <c r="F27" s="4" t="s">
        <v>9052</v>
      </c>
      <c r="G27" s="3"/>
      <c r="H27" s="106" t="s">
        <v>9056</v>
      </c>
      <c r="I27" s="3"/>
      <c r="J27" s="12"/>
    </row>
    <row r="28" spans="2:10" ht="16.5" customHeight="1">
      <c r="B28" s="13">
        <v>24</v>
      </c>
      <c r="C28" s="13" t="s">
        <v>88</v>
      </c>
      <c r="D28" s="13" t="s">
        <v>89</v>
      </c>
      <c r="E28" s="110" t="str">
        <f>IF(入力フォーム!H43="", "", IFERROR(SUBSTITUTE(CLEAN(入力フォーム!H43), ",", "，"), ""))</f>
        <v>○○株式会社</v>
      </c>
      <c r="F28" s="4" t="s">
        <v>9052</v>
      </c>
      <c r="G28" s="3"/>
      <c r="H28" s="106" t="s">
        <v>9056</v>
      </c>
      <c r="I28" s="3"/>
      <c r="J28" s="12"/>
    </row>
    <row r="29" spans="2:10" ht="16.5" customHeight="1">
      <c r="B29" s="13">
        <v>25</v>
      </c>
      <c r="C29" s="13" t="s">
        <v>90</v>
      </c>
      <c r="D29" s="13" t="s">
        <v>91</v>
      </c>
      <c r="E29" s="110" t="str">
        <f>IF(入力フォーム!H44="", "", IFERROR(SUBSTITUTE(CLEAN(入力フォーム!H44), ",", "，"), ""))</f>
        <v>代表取締役　赤城　六郎</v>
      </c>
      <c r="F29" s="4" t="s">
        <v>9052</v>
      </c>
      <c r="G29" s="3"/>
      <c r="H29" s="106" t="s">
        <v>9056</v>
      </c>
      <c r="I29" s="3"/>
      <c r="J29" s="12"/>
    </row>
    <row r="30" spans="2:10" ht="16.5" customHeight="1">
      <c r="B30" s="13">
        <v>26</v>
      </c>
      <c r="C30" s="13" t="s">
        <v>92</v>
      </c>
      <c r="D30" s="13" t="s">
        <v>67</v>
      </c>
      <c r="E30" s="109" t="str">
        <f>IFERROR(INDEX(参照D!I4:I6, MATCH(入力フォーム!H42, 参照D!H4:H6, 0)), "")</f>
        <v>2</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10201</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○○町○丁目○○番○</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4</v>
      </c>
      <c r="F36" s="4" t="s">
        <v>169</v>
      </c>
      <c r="G36" s="4"/>
      <c r="H36" s="106" t="s">
        <v>9056</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9058</v>
      </c>
    </row>
    <row r="38" spans="2:10" ht="16.5" customHeight="1">
      <c r="B38" s="13">
        <v>34</v>
      </c>
      <c r="C38" s="13" t="s">
        <v>107</v>
      </c>
      <c r="D38" s="13" t="s">
        <v>108</v>
      </c>
      <c r="E38" s="109" t="str">
        <f>IFERROR(INDEX(参照D!AK4:AK18, MATCH(入力フォーム!H157, 参照D!AJ4:AJ18, 0)), "")</f>
        <v>9</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45839</v>
      </c>
      <c r="F44" s="4" t="s">
        <v>169</v>
      </c>
      <c r="G44" s="3"/>
      <c r="H44" s="106" t="s">
        <v>9056</v>
      </c>
      <c r="I44" s="3"/>
      <c r="J44" s="12"/>
    </row>
    <row r="45" spans="2:10" ht="16.5" customHeight="1">
      <c r="B45" s="13">
        <v>41</v>
      </c>
      <c r="C45" s="13" t="s">
        <v>121</v>
      </c>
      <c r="D45" s="13" t="s">
        <v>122</v>
      </c>
      <c r="E45" s="112">
        <f>IF(入力フォーム!H147="", "", IFERROR(入力フォーム!H147, 0))</f>
        <v>3700</v>
      </c>
      <c r="F45" s="4" t="s">
        <v>169</v>
      </c>
      <c r="G45" s="3"/>
      <c r="H45" s="106" t="s">
        <v>9056</v>
      </c>
      <c r="I45" s="3"/>
      <c r="J45" s="12"/>
    </row>
    <row r="46" spans="2:10" ht="16.5" customHeight="1">
      <c r="B46" s="13">
        <v>42</v>
      </c>
      <c r="C46" s="13" t="s">
        <v>123</v>
      </c>
      <c r="D46" s="13" t="s">
        <v>124</v>
      </c>
      <c r="E46" s="113">
        <f>IF(入力フォーム!H148="", "", IFERROR(入力フォーム!H148, 0))</f>
        <v>111000000</v>
      </c>
      <c r="F46" s="4" t="s">
        <v>169</v>
      </c>
      <c r="G46" s="3"/>
      <c r="H46" s="106" t="s">
        <v>9056</v>
      </c>
      <c r="I46" s="3"/>
      <c r="J46" s="12"/>
    </row>
    <row r="47" spans="2:10" ht="16.5" customHeight="1">
      <c r="B47" s="13">
        <v>43</v>
      </c>
      <c r="C47" s="13" t="s">
        <v>125</v>
      </c>
      <c r="D47" s="13" t="s">
        <v>126</v>
      </c>
      <c r="E47" s="114">
        <f>IF(入力フォーム!H149="", "", IFERROR(入力フォーム!H149, 0))</f>
        <v>30000</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f>IF(入力フォーム!H161="", "", IFERROR(入力フォーム!H161, 0))</f>
        <v>3700</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3</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○○町○丁目</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8</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10201</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○○町○丁目○○番○</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○○町○丁目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10</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10201</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○○町○丁目○○番○</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10</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f>IF(IFERROR(入力フォーム!H101, 0)="", "", IFERROR(3, 0))</f>
        <v>3</v>
      </c>
      <c r="F127" s="4" t="s">
        <v>169</v>
      </c>
      <c r="G127" s="3"/>
      <c r="H127" s="4" t="s">
        <v>169</v>
      </c>
      <c r="I127" s="3"/>
      <c r="J127" s="3"/>
    </row>
    <row r="128" spans="2:10">
      <c r="B128" s="3">
        <v>6</v>
      </c>
      <c r="C128" s="3" t="s">
        <v>8064</v>
      </c>
      <c r="D128" s="3" t="s">
        <v>8069</v>
      </c>
      <c r="E128" s="110">
        <f>IF(IFERROR(入力フォーム!H101, 0)="", "", IFERROR(E32, 0))</f>
        <v>10201</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○○町○丁目○○番○</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○○町○丁目</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2025-06-17T07:17:28Z</cp:lastPrinted>
  <dcterms:created xsi:type="dcterms:W3CDTF">2005-07-01T05:21:10Z</dcterms:created>
  <dcterms:modified xsi:type="dcterms:W3CDTF">2025-08-07T05:53:16Z</dcterms:modified>
</cp:coreProperties>
</file>